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Financijski izvještaj 12-2025\Konsolidirani 2025\"/>
    </mc:Choice>
  </mc:AlternateContent>
  <xr:revisionPtr revIDLastSave="0" documentId="13_ncr:1_{BC6515B9-4186-49D3-85A2-99FA22543A01}"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F286" i="9" s="1"/>
  <c r="E286" i="9"/>
  <c r="M285" i="9"/>
  <c r="L285" i="9"/>
  <c r="E285" i="9"/>
  <c r="M284" i="9"/>
  <c r="L284" i="9"/>
  <c r="E284" i="9"/>
  <c r="M283" i="9"/>
  <c r="L283" i="9"/>
  <c r="E283" i="9"/>
  <c r="M282" i="9"/>
  <c r="L282" i="9"/>
  <c r="E282" i="9"/>
  <c r="M281" i="9"/>
  <c r="L281" i="9"/>
  <c r="E281" i="9"/>
  <c r="M280" i="9"/>
  <c r="L280" i="9"/>
  <c r="E280" i="9"/>
  <c r="M279" i="9"/>
  <c r="L279" i="9"/>
  <c r="E279" i="9"/>
  <c r="M278" i="9"/>
  <c r="L278" i="9"/>
  <c r="F278" i="9" s="1"/>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E260" i="9"/>
  <c r="M259" i="9"/>
  <c r="L259" i="9"/>
  <c r="E259" i="9"/>
  <c r="M258" i="9"/>
  <c r="L258" i="9"/>
  <c r="E258" i="9"/>
  <c r="M257" i="9"/>
  <c r="L257" i="9"/>
  <c r="E257" i="9"/>
  <c r="M256" i="9"/>
  <c r="L256" i="9"/>
  <c r="E256" i="9"/>
  <c r="M255" i="9"/>
  <c r="L255" i="9"/>
  <c r="E255" i="9"/>
  <c r="M254" i="9"/>
  <c r="L254" i="9"/>
  <c r="F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D82" i="8"/>
  <c r="D77" i="8"/>
  <c r="D72" i="8"/>
  <c r="C1649" i="1" s="1"/>
  <c r="D67" i="8"/>
  <c r="D62" i="8"/>
  <c r="D57" i="8"/>
  <c r="D52" i="8"/>
  <c r="D46" i="8"/>
  <c r="D37" i="8"/>
  <c r="D27" i="8"/>
  <c r="D18" i="8"/>
  <c r="D8" i="8"/>
  <c r="E44" i="7"/>
  <c r="D44" i="7"/>
  <c r="E39" i="7"/>
  <c r="D39" i="7"/>
  <c r="E30" i="7"/>
  <c r="D1563" i="1" s="1"/>
  <c r="D30" i="7"/>
  <c r="C1563" i="1" s="1"/>
  <c r="E23" i="7"/>
  <c r="D1556" i="1" s="1"/>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C1495" i="1"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2" i="6"/>
  <c r="F41" i="6"/>
  <c r="F40" i="6"/>
  <c r="E39" i="6"/>
  <c r="D1435" i="1" s="1"/>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C1260" i="1" s="1"/>
  <c r="F254" i="5"/>
  <c r="F253" i="5"/>
  <c r="E252" i="5"/>
  <c r="D252" i="5"/>
  <c r="F252" i="5" s="1"/>
  <c r="F250" i="5"/>
  <c r="F249" i="5"/>
  <c r="E248" i="5"/>
  <c r="D1252" i="1" s="1"/>
  <c r="D248" i="5"/>
  <c r="C1252" i="1"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75" i="1" s="1"/>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C426" i="1" s="1"/>
  <c r="E428" i="4"/>
  <c r="D428" i="4"/>
  <c r="E427" i="4"/>
  <c r="D427" i="4"/>
  <c r="E426" i="4"/>
  <c r="D421" i="1" s="1"/>
  <c r="D426" i="4"/>
  <c r="C421" i="1" s="1"/>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C374" i="1" s="1"/>
  <c r="F378" i="4"/>
  <c r="F377" i="4"/>
  <c r="F376" i="4"/>
  <c r="F375" i="4"/>
  <c r="E374" i="4"/>
  <c r="D374" i="4"/>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F135" i="4" s="1"/>
  <c r="F133" i="4"/>
  <c r="F132" i="4"/>
  <c r="F131" i="4"/>
  <c r="F130" i="4"/>
  <c r="E129" i="4"/>
  <c r="D129" i="4"/>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8" i="4" s="1"/>
  <c r="F67" i="4"/>
  <c r="F66" i="4"/>
  <c r="F65" i="4"/>
  <c r="E64" i="4"/>
  <c r="D60" i="1" s="1"/>
  <c r="D64" i="4"/>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G1655" i="1" s="1"/>
  <c r="C1654" i="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D1579" i="1"/>
  <c r="C1579" i="1"/>
  <c r="D1578" i="1"/>
  <c r="C1578" i="1"/>
  <c r="J1578" i="1" s="1"/>
  <c r="D1577" i="1"/>
  <c r="C1577" i="1"/>
  <c r="D1576" i="1"/>
  <c r="C1576" i="1"/>
  <c r="D1575" i="1"/>
  <c r="C1575" i="1"/>
  <c r="D1574" i="1"/>
  <c r="C1574" i="1"/>
  <c r="D1573" i="1"/>
  <c r="C1573" i="1"/>
  <c r="D1572" i="1"/>
  <c r="C1572" i="1"/>
  <c r="G1572" i="1" s="1"/>
  <c r="D1570" i="1"/>
  <c r="C1570" i="1"/>
  <c r="D1569" i="1"/>
  <c r="C1569" i="1"/>
  <c r="D1568" i="1"/>
  <c r="C1568" i="1"/>
  <c r="D1567" i="1"/>
  <c r="C1567" i="1"/>
  <c r="D1566" i="1"/>
  <c r="C1566" i="1"/>
  <c r="D1565" i="1"/>
  <c r="C1565" i="1"/>
  <c r="D1564" i="1"/>
  <c r="C1564" i="1"/>
  <c r="D1562" i="1"/>
  <c r="C1562" i="1"/>
  <c r="H1562" i="1" s="1"/>
  <c r="D1561" i="1"/>
  <c r="C1561" i="1"/>
  <c r="D1560" i="1"/>
  <c r="C1560" i="1"/>
  <c r="D1559" i="1"/>
  <c r="C1559" i="1"/>
  <c r="D1558" i="1"/>
  <c r="C1558" i="1"/>
  <c r="D1557" i="1"/>
  <c r="C1557" i="1"/>
  <c r="C1556" i="1"/>
  <c r="D1554" i="1"/>
  <c r="C1554" i="1"/>
  <c r="D1553" i="1"/>
  <c r="C1553" i="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D1540" i="1"/>
  <c r="D1536" i="1"/>
  <c r="C1536" i="1"/>
  <c r="D1535" i="1"/>
  <c r="C1535" i="1"/>
  <c r="H1535" i="1" s="1"/>
  <c r="D1534" i="1"/>
  <c r="C1534" i="1"/>
  <c r="D1533" i="1"/>
  <c r="C1533" i="1"/>
  <c r="D1532" i="1"/>
  <c r="C1532" i="1"/>
  <c r="H1532" i="1" s="1"/>
  <c r="D1531" i="1"/>
  <c r="C1531" i="1"/>
  <c r="D1530" i="1"/>
  <c r="C1530" i="1"/>
  <c r="H1530" i="1" s="1"/>
  <c r="D1529" i="1"/>
  <c r="C1529" i="1"/>
  <c r="D1528" i="1"/>
  <c r="C1528" i="1"/>
  <c r="D1527" i="1"/>
  <c r="C1527" i="1"/>
  <c r="D1526" i="1"/>
  <c r="C1526" i="1"/>
  <c r="D1525" i="1"/>
  <c r="D1524" i="1"/>
  <c r="C1524" i="1"/>
  <c r="D1523" i="1"/>
  <c r="C1523" i="1"/>
  <c r="D1522" i="1"/>
  <c r="C1522" i="1"/>
  <c r="D1521" i="1"/>
  <c r="C1521" i="1"/>
  <c r="D1520" i="1"/>
  <c r="C1520" i="1"/>
  <c r="H1520" i="1" s="1"/>
  <c r="D1519" i="1"/>
  <c r="C1519" i="1"/>
  <c r="D1518" i="1"/>
  <c r="C1518" i="1"/>
  <c r="D1517" i="1"/>
  <c r="C1517" i="1"/>
  <c r="D1516" i="1"/>
  <c r="C1516" i="1"/>
  <c r="D1515" i="1"/>
  <c r="C1515" i="1"/>
  <c r="D1514" i="1"/>
  <c r="D1513" i="1"/>
  <c r="C1513" i="1"/>
  <c r="D1512" i="1"/>
  <c r="C1512" i="1"/>
  <c r="D1511" i="1"/>
  <c r="C1511" i="1"/>
  <c r="H1511" i="1" s="1"/>
  <c r="D1509" i="1"/>
  <c r="C1509" i="1"/>
  <c r="H1509" i="1" s="1"/>
  <c r="D1508" i="1"/>
  <c r="C1508" i="1"/>
  <c r="H1508" i="1" s="1"/>
  <c r="D1507" i="1"/>
  <c r="C1507" i="1"/>
  <c r="D1506" i="1"/>
  <c r="C1506" i="1"/>
  <c r="D1505" i="1"/>
  <c r="C1505" i="1"/>
  <c r="H1505" i="1" s="1"/>
  <c r="D1504" i="1"/>
  <c r="C1504" i="1"/>
  <c r="D1503" i="1"/>
  <c r="C1503" i="1"/>
  <c r="D1502" i="1"/>
  <c r="C1502" i="1"/>
  <c r="D1501" i="1"/>
  <c r="C1501" i="1"/>
  <c r="D1500" i="1"/>
  <c r="C1500" i="1"/>
  <c r="D1499" i="1"/>
  <c r="C1499" i="1"/>
  <c r="H1499" i="1" s="1"/>
  <c r="D1498" i="1"/>
  <c r="C1498" i="1"/>
  <c r="D1497" i="1"/>
  <c r="C1497" i="1"/>
  <c r="D1496" i="1"/>
  <c r="C1496" i="1"/>
  <c r="H1496" i="1" s="1"/>
  <c r="D1495" i="1"/>
  <c r="D1494" i="1"/>
  <c r="C1494" i="1"/>
  <c r="D1493" i="1"/>
  <c r="C1493" i="1"/>
  <c r="H1493" i="1" s="1"/>
  <c r="D1492" i="1"/>
  <c r="C1492" i="1"/>
  <c r="D1491" i="1"/>
  <c r="C1491" i="1"/>
  <c r="D1490" i="1"/>
  <c r="C1490" i="1"/>
  <c r="D1489" i="1"/>
  <c r="C1489" i="1"/>
  <c r="D1488" i="1"/>
  <c r="C1488" i="1"/>
  <c r="H1488" i="1" s="1"/>
  <c r="D1487" i="1"/>
  <c r="C1487" i="1"/>
  <c r="D1486" i="1"/>
  <c r="C1486" i="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H1449" i="1" s="1"/>
  <c r="D1448" i="1"/>
  <c r="C1448" i="1"/>
  <c r="D1447" i="1"/>
  <c r="C1447" i="1"/>
  <c r="D1446" i="1"/>
  <c r="C1446" i="1"/>
  <c r="H1446" i="1" s="1"/>
  <c r="D1445" i="1"/>
  <c r="C1445" i="1"/>
  <c r="D1444" i="1"/>
  <c r="C1444" i="1"/>
  <c r="D1443" i="1"/>
  <c r="C1443" i="1"/>
  <c r="H1443" i="1" s="1"/>
  <c r="D1442" i="1"/>
  <c r="C1442" i="1"/>
  <c r="D1441" i="1"/>
  <c r="C1441" i="1"/>
  <c r="D1440" i="1"/>
  <c r="C1440" i="1"/>
  <c r="D1439" i="1"/>
  <c r="C1439"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G1415" i="1" s="1"/>
  <c r="D1414" i="1"/>
  <c r="C1414" i="1"/>
  <c r="D1413" i="1"/>
  <c r="C1413" i="1"/>
  <c r="D1412" i="1"/>
  <c r="C1412" i="1"/>
  <c r="G1412" i="1" s="1"/>
  <c r="D1411" i="1"/>
  <c r="C1411" i="1"/>
  <c r="D1410" i="1"/>
  <c r="C1410" i="1"/>
  <c r="D1409" i="1"/>
  <c r="C1409" i="1"/>
  <c r="D1408" i="1"/>
  <c r="C1408" i="1"/>
  <c r="D1407" i="1"/>
  <c r="C1407" i="1"/>
  <c r="D1406" i="1"/>
  <c r="C1406"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D1365" i="1"/>
  <c r="C1365" i="1"/>
  <c r="D1364" i="1"/>
  <c r="C1364" i="1"/>
  <c r="D1363" i="1"/>
  <c r="C1363" i="1"/>
  <c r="D1362" i="1"/>
  <c r="C1362" i="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G1328" i="1" s="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H1305" i="1" s="1"/>
  <c r="D1304" i="1"/>
  <c r="C1304" i="1"/>
  <c r="H1304" i="1" s="1"/>
  <c r="D1303" i="1"/>
  <c r="C1303" i="1"/>
  <c r="D1302" i="1"/>
  <c r="C1302" i="1"/>
  <c r="D1301" i="1"/>
  <c r="C1301" i="1"/>
  <c r="H1301" i="1" s="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H1277" i="1" s="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D1262" i="1"/>
  <c r="C1262" i="1"/>
  <c r="D1261" i="1"/>
  <c r="C1261" i="1"/>
  <c r="D1258" i="1"/>
  <c r="C1258" i="1"/>
  <c r="D1257" i="1"/>
  <c r="C1257" i="1"/>
  <c r="H1257" i="1" s="1"/>
  <c r="D1256" i="1"/>
  <c r="C1256" i="1"/>
  <c r="D1254" i="1"/>
  <c r="C1254" i="1"/>
  <c r="D1253" i="1"/>
  <c r="C1253" i="1"/>
  <c r="D1251" i="1"/>
  <c r="C1251" i="1"/>
  <c r="D1250" i="1"/>
  <c r="C1250" i="1"/>
  <c r="D1249" i="1"/>
  <c r="C1249" i="1"/>
  <c r="D1248" i="1"/>
  <c r="C1248" i="1"/>
  <c r="H1248" i="1" s="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H1221" i="1" s="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D1183" i="1"/>
  <c r="C1183" i="1"/>
  <c r="D1179" i="1"/>
  <c r="C1179" i="1"/>
  <c r="D1178" i="1"/>
  <c r="C1178" i="1"/>
  <c r="G1178" i="1" s="1"/>
  <c r="D1177" i="1"/>
  <c r="C1177" i="1"/>
  <c r="D1176" i="1"/>
  <c r="C1176" i="1"/>
  <c r="D1175" i="1"/>
  <c r="C1175" i="1"/>
  <c r="D1174" i="1"/>
  <c r="C1174" i="1"/>
  <c r="D1173" i="1"/>
  <c r="C1173" i="1"/>
  <c r="D1172" i="1"/>
  <c r="C1172" i="1"/>
  <c r="D1171" i="1"/>
  <c r="C1171" i="1"/>
  <c r="D1170" i="1"/>
  <c r="C1170" i="1"/>
  <c r="D1169" i="1"/>
  <c r="C1169" i="1"/>
  <c r="D1168" i="1"/>
  <c r="C1168" i="1"/>
  <c r="D1167" i="1"/>
  <c r="C1167" i="1"/>
  <c r="H1167" i="1" s="1"/>
  <c r="D1166" i="1"/>
  <c r="C1166" i="1"/>
  <c r="D1165" i="1"/>
  <c r="C1165" i="1"/>
  <c r="D1164" i="1"/>
  <c r="C1164" i="1"/>
  <c r="D1163" i="1"/>
  <c r="C1163" i="1"/>
  <c r="G1163" i="1" s="1"/>
  <c r="D1162" i="1"/>
  <c r="C1162" i="1"/>
  <c r="D1161" i="1"/>
  <c r="C1161" i="1"/>
  <c r="D1160" i="1"/>
  <c r="C1160" i="1"/>
  <c r="D1159" i="1"/>
  <c r="C1159" i="1"/>
  <c r="D1158" i="1"/>
  <c r="C1158" i="1"/>
  <c r="D1157" i="1"/>
  <c r="C1157" i="1"/>
  <c r="D1156" i="1"/>
  <c r="C1156" i="1"/>
  <c r="D1155" i="1"/>
  <c r="C1155" i="1"/>
  <c r="D1154" i="1"/>
  <c r="C1154" i="1"/>
  <c r="D1153" i="1"/>
  <c r="C1153" i="1"/>
  <c r="D1151" i="1"/>
  <c r="C1151" i="1"/>
  <c r="G1151" i="1" s="1"/>
  <c r="D1150" i="1"/>
  <c r="C1150" i="1"/>
  <c r="D1149" i="1"/>
  <c r="C1149" i="1"/>
  <c r="D1148" i="1"/>
  <c r="C1148" i="1"/>
  <c r="D1147" i="1"/>
  <c r="C1147" i="1"/>
  <c r="D1146" i="1"/>
  <c r="C1146" i="1"/>
  <c r="H1146" i="1" s="1"/>
  <c r="D1145" i="1"/>
  <c r="C1145" i="1"/>
  <c r="D1144" i="1"/>
  <c r="C1144" i="1"/>
  <c r="D1143" i="1"/>
  <c r="C1143" i="1"/>
  <c r="H1143" i="1" s="1"/>
  <c r="D1142" i="1"/>
  <c r="C1142" i="1"/>
  <c r="G1142" i="1" s="1"/>
  <c r="D1141" i="1"/>
  <c r="C1141" i="1"/>
  <c r="D1140" i="1"/>
  <c r="D1139" i="1"/>
  <c r="C1139" i="1"/>
  <c r="D1138" i="1"/>
  <c r="C1138" i="1"/>
  <c r="D1137" i="1"/>
  <c r="C1137" i="1"/>
  <c r="H1137" i="1" s="1"/>
  <c r="D1136" i="1"/>
  <c r="C1136" i="1"/>
  <c r="D1135" i="1"/>
  <c r="C1135" i="1"/>
  <c r="D1134" i="1"/>
  <c r="C1134" i="1"/>
  <c r="D1133" i="1"/>
  <c r="C1133" i="1"/>
  <c r="G1133" i="1" s="1"/>
  <c r="D1132" i="1"/>
  <c r="C1132" i="1"/>
  <c r="D1131" i="1"/>
  <c r="C1131" i="1"/>
  <c r="D1130" i="1"/>
  <c r="C1130" i="1"/>
  <c r="D1129" i="1"/>
  <c r="C1129" i="1"/>
  <c r="D1128" i="1"/>
  <c r="C1128" i="1"/>
  <c r="D1127" i="1"/>
  <c r="C1127" i="1"/>
  <c r="D1126" i="1"/>
  <c r="C1126" i="1"/>
  <c r="D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H1110" i="1" s="1"/>
  <c r="D1109" i="1"/>
  <c r="C1109" i="1"/>
  <c r="D1108" i="1"/>
  <c r="C1108" i="1"/>
  <c r="D1107" i="1"/>
  <c r="C1107" i="1"/>
  <c r="H1107" i="1" s="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H1092" i="1" s="1"/>
  <c r="D1091" i="1"/>
  <c r="C1091" i="1"/>
  <c r="D1090" i="1"/>
  <c r="C1090" i="1"/>
  <c r="D1089" i="1"/>
  <c r="C1089" i="1"/>
  <c r="H1089" i="1" s="1"/>
  <c r="D1088" i="1"/>
  <c r="C1088" i="1"/>
  <c r="D1087" i="1"/>
  <c r="C1087" i="1"/>
  <c r="D1086" i="1"/>
  <c r="C1086" i="1"/>
  <c r="H1086" i="1" s="1"/>
  <c r="D1085" i="1"/>
  <c r="C1085" i="1"/>
  <c r="D1084" i="1"/>
  <c r="C1084" i="1"/>
  <c r="D1083" i="1"/>
  <c r="C1083" i="1"/>
  <c r="D1082" i="1"/>
  <c r="C1082" i="1"/>
  <c r="G1082" i="1" s="1"/>
  <c r="D1081" i="1"/>
  <c r="C1081" i="1"/>
  <c r="D1080" i="1"/>
  <c r="C1080" i="1"/>
  <c r="D1079" i="1"/>
  <c r="C1079" i="1"/>
  <c r="D1078" i="1"/>
  <c r="C1078" i="1"/>
  <c r="D1077" i="1"/>
  <c r="C1077" i="1"/>
  <c r="H1077" i="1" s="1"/>
  <c r="D1076" i="1"/>
  <c r="C1076" i="1"/>
  <c r="D1073" i="1"/>
  <c r="C1073" i="1"/>
  <c r="D1072" i="1"/>
  <c r="C1072" i="1"/>
  <c r="D1071" i="1"/>
  <c r="C1071" i="1"/>
  <c r="H1071" i="1" s="1"/>
  <c r="D1070" i="1"/>
  <c r="C1070" i="1"/>
  <c r="D1069" i="1"/>
  <c r="C1069" i="1"/>
  <c r="D1068" i="1"/>
  <c r="D1067" i="1"/>
  <c r="C1067" i="1"/>
  <c r="D1066" i="1"/>
  <c r="C1066" i="1"/>
  <c r="D1065" i="1"/>
  <c r="C1065" i="1"/>
  <c r="H1065" i="1" s="1"/>
  <c r="D1064" i="1"/>
  <c r="C1064" i="1"/>
  <c r="D1063" i="1"/>
  <c r="C1063" i="1"/>
  <c r="D1062" i="1"/>
  <c r="C1062" i="1"/>
  <c r="C1061" i="1"/>
  <c r="D1060" i="1"/>
  <c r="C1060" i="1"/>
  <c r="D1059" i="1"/>
  <c r="C1059" i="1"/>
  <c r="H1059" i="1" s="1"/>
  <c r="D1058" i="1"/>
  <c r="C1058" i="1"/>
  <c r="D1057" i="1"/>
  <c r="C1057" i="1"/>
  <c r="D1056" i="1"/>
  <c r="C1056" i="1"/>
  <c r="D1055" i="1"/>
  <c r="C1055" i="1"/>
  <c r="D1054" i="1"/>
  <c r="C1054" i="1"/>
  <c r="D1053" i="1"/>
  <c r="C1053" i="1"/>
  <c r="D1052" i="1"/>
  <c r="C1052" i="1"/>
  <c r="D1051" i="1"/>
  <c r="C1051" i="1"/>
  <c r="H1051" i="1" s="1"/>
  <c r="C1050" i="1"/>
  <c r="D1049" i="1"/>
  <c r="C1049" i="1"/>
  <c r="D1048" i="1"/>
  <c r="C1048" i="1"/>
  <c r="H1048" i="1" s="1"/>
  <c r="D1047" i="1"/>
  <c r="C1047" i="1"/>
  <c r="D1046" i="1"/>
  <c r="C1046" i="1"/>
  <c r="D1045" i="1"/>
  <c r="C1045" i="1"/>
  <c r="D1044" i="1"/>
  <c r="C1044" i="1"/>
  <c r="D1043" i="1"/>
  <c r="C1043" i="1"/>
  <c r="D1042" i="1"/>
  <c r="C1042" i="1"/>
  <c r="H1042" i="1" s="1"/>
  <c r="D1041" i="1"/>
  <c r="C1041" i="1"/>
  <c r="D1040" i="1"/>
  <c r="C1040" i="1"/>
  <c r="D1039" i="1"/>
  <c r="C1039" i="1"/>
  <c r="H1039" i="1" s="1"/>
  <c r="D1038" i="1"/>
  <c r="C1038" i="1"/>
  <c r="D1037" i="1"/>
  <c r="C1037" i="1"/>
  <c r="D1036" i="1"/>
  <c r="C1036" i="1"/>
  <c r="H1036" i="1" s="1"/>
  <c r="D1035" i="1"/>
  <c r="C1035" i="1"/>
  <c r="H1035" i="1" s="1"/>
  <c r="D1034" i="1"/>
  <c r="C1034" i="1"/>
  <c r="D1033" i="1"/>
  <c r="C1033" i="1"/>
  <c r="D1032" i="1"/>
  <c r="C1032" i="1"/>
  <c r="H1032" i="1" s="1"/>
  <c r="D1031" i="1"/>
  <c r="C1031" i="1"/>
  <c r="D1030" i="1"/>
  <c r="C1030" i="1"/>
  <c r="H1030" i="1" s="1"/>
  <c r="D1029" i="1"/>
  <c r="C1029" i="1"/>
  <c r="D1028" i="1"/>
  <c r="C1028" i="1"/>
  <c r="D1027" i="1"/>
  <c r="C1027" i="1"/>
  <c r="H1027" i="1" s="1"/>
  <c r="D1026" i="1"/>
  <c r="C1026" i="1"/>
  <c r="D1025" i="1"/>
  <c r="C1025" i="1"/>
  <c r="D1024" i="1"/>
  <c r="C1024" i="1"/>
  <c r="D1023" i="1"/>
  <c r="C1023" i="1"/>
  <c r="D1022" i="1"/>
  <c r="C1022" i="1"/>
  <c r="D1021" i="1"/>
  <c r="C1021" i="1"/>
  <c r="D1020" i="1"/>
  <c r="C1020" i="1"/>
  <c r="D1019" i="1"/>
  <c r="C1019" i="1"/>
  <c r="H1019" i="1" s="1"/>
  <c r="D1018" i="1"/>
  <c r="D1016" i="1"/>
  <c r="C1016" i="1"/>
  <c r="D1015" i="1"/>
  <c r="C1015" i="1"/>
  <c r="D1014" i="1"/>
  <c r="C1014" i="1"/>
  <c r="H1014" i="1" s="1"/>
  <c r="D1013" i="1"/>
  <c r="C1013" i="1"/>
  <c r="D1010" i="1"/>
  <c r="C1010" i="1"/>
  <c r="D1009" i="1"/>
  <c r="C1009" i="1"/>
  <c r="H1009" i="1" s="1"/>
  <c r="D1008" i="1"/>
  <c r="C1008" i="1"/>
  <c r="H1008" i="1" s="1"/>
  <c r="D1007" i="1"/>
  <c r="C1007" i="1"/>
  <c r="D1006" i="1"/>
  <c r="C1006" i="1"/>
  <c r="D1005" i="1"/>
  <c r="C1005" i="1"/>
  <c r="H1005" i="1" s="1"/>
  <c r="D1004" i="1"/>
  <c r="C1004" i="1"/>
  <c r="D1003" i="1"/>
  <c r="C1003" i="1"/>
  <c r="D1002" i="1"/>
  <c r="C1002" i="1"/>
  <c r="D1001" i="1"/>
  <c r="C1001" i="1"/>
  <c r="D1000" i="1"/>
  <c r="C1000" i="1"/>
  <c r="H1000" i="1" s="1"/>
  <c r="D999" i="1"/>
  <c r="C999" i="1"/>
  <c r="H999" i="1" s="1"/>
  <c r="D998" i="1"/>
  <c r="C998" i="1"/>
  <c r="D997" i="1"/>
  <c r="C997" i="1"/>
  <c r="D996" i="1"/>
  <c r="C996" i="1"/>
  <c r="H996" i="1" s="1"/>
  <c r="D995" i="1"/>
  <c r="C995" i="1"/>
  <c r="D994" i="1"/>
  <c r="C994" i="1"/>
  <c r="D993" i="1"/>
  <c r="C993" i="1"/>
  <c r="D992" i="1"/>
  <c r="C992" i="1"/>
  <c r="H992" i="1" s="1"/>
  <c r="D991" i="1"/>
  <c r="C991" i="1"/>
  <c r="D990" i="1"/>
  <c r="C990" i="1"/>
  <c r="D989" i="1"/>
  <c r="C989" i="1"/>
  <c r="H989" i="1" s="1"/>
  <c r="D988" i="1"/>
  <c r="C988" i="1"/>
  <c r="H988" i="1" s="1"/>
  <c r="D987" i="1"/>
  <c r="C987" i="1"/>
  <c r="H987" i="1" s="1"/>
  <c r="D986" i="1"/>
  <c r="C986" i="1"/>
  <c r="D985" i="1"/>
  <c r="C985" i="1"/>
  <c r="D984" i="1"/>
  <c r="C984" i="1"/>
  <c r="D983" i="1"/>
  <c r="C983" i="1"/>
  <c r="H983" i="1" s="1"/>
  <c r="D982" i="1"/>
  <c r="C982" i="1"/>
  <c r="D981" i="1"/>
  <c r="C981" i="1"/>
  <c r="D980" i="1"/>
  <c r="C980" i="1"/>
  <c r="D979" i="1"/>
  <c r="C979" i="1"/>
  <c r="H979" i="1" s="1"/>
  <c r="D978" i="1"/>
  <c r="C978" i="1"/>
  <c r="D977" i="1"/>
  <c r="C977" i="1"/>
  <c r="D976" i="1"/>
  <c r="C976" i="1"/>
  <c r="D975" i="1"/>
  <c r="C975" i="1"/>
  <c r="H975" i="1" s="1"/>
  <c r="D974" i="1"/>
  <c r="C974" i="1"/>
  <c r="D973" i="1"/>
  <c r="C973" i="1"/>
  <c r="D972" i="1"/>
  <c r="C972" i="1"/>
  <c r="D971" i="1"/>
  <c r="C971" i="1"/>
  <c r="H971" i="1" s="1"/>
  <c r="D970" i="1"/>
  <c r="C970" i="1"/>
  <c r="D969" i="1"/>
  <c r="C969" i="1"/>
  <c r="H969" i="1" s="1"/>
  <c r="D968" i="1"/>
  <c r="C968" i="1"/>
  <c r="H968" i="1" s="1"/>
  <c r="D967" i="1"/>
  <c r="C967" i="1"/>
  <c r="H967" i="1" s="1"/>
  <c r="D966" i="1"/>
  <c r="C966" i="1"/>
  <c r="D965" i="1"/>
  <c r="C965" i="1"/>
  <c r="D964" i="1"/>
  <c r="C964" i="1"/>
  <c r="D963" i="1"/>
  <c r="C963" i="1"/>
  <c r="H963" i="1" s="1"/>
  <c r="D962" i="1"/>
  <c r="C962" i="1"/>
  <c r="D961" i="1"/>
  <c r="C961" i="1"/>
  <c r="D960" i="1"/>
  <c r="C960" i="1"/>
  <c r="H960" i="1" s="1"/>
  <c r="D959" i="1"/>
  <c r="C959" i="1"/>
  <c r="D958" i="1"/>
  <c r="C958" i="1"/>
  <c r="D957" i="1"/>
  <c r="C957" i="1"/>
  <c r="D956" i="1"/>
  <c r="C956" i="1"/>
  <c r="H956" i="1" s="1"/>
  <c r="D955" i="1"/>
  <c r="C955" i="1"/>
  <c r="D954" i="1"/>
  <c r="C954" i="1"/>
  <c r="D953" i="1"/>
  <c r="C953" i="1"/>
  <c r="H953" i="1" s="1"/>
  <c r="D952" i="1"/>
  <c r="C952" i="1"/>
  <c r="D951" i="1"/>
  <c r="C951" i="1"/>
  <c r="D950" i="1"/>
  <c r="C950" i="1"/>
  <c r="D949" i="1"/>
  <c r="C949" i="1"/>
  <c r="D948" i="1"/>
  <c r="C948" i="1"/>
  <c r="D947" i="1"/>
  <c r="C947" i="1"/>
  <c r="D946" i="1"/>
  <c r="C946" i="1"/>
  <c r="D945" i="1"/>
  <c r="C945" i="1"/>
  <c r="D944" i="1"/>
  <c r="C944" i="1"/>
  <c r="H944" i="1" s="1"/>
  <c r="D943" i="1"/>
  <c r="C943" i="1"/>
  <c r="D942" i="1"/>
  <c r="C942" i="1"/>
  <c r="D941" i="1"/>
  <c r="C941" i="1"/>
  <c r="D940" i="1"/>
  <c r="C940" i="1"/>
  <c r="H940" i="1" s="1"/>
  <c r="D939" i="1"/>
  <c r="C939" i="1"/>
  <c r="H939" i="1" s="1"/>
  <c r="D938" i="1"/>
  <c r="C938" i="1"/>
  <c r="D937" i="1"/>
  <c r="C937" i="1"/>
  <c r="D936" i="1"/>
  <c r="C936" i="1"/>
  <c r="H936" i="1" s="1"/>
  <c r="D935" i="1"/>
  <c r="C935" i="1"/>
  <c r="H935" i="1" s="1"/>
  <c r="D934" i="1"/>
  <c r="C934" i="1"/>
  <c r="D933" i="1"/>
  <c r="C933" i="1"/>
  <c r="H933" i="1" s="1"/>
  <c r="D932" i="1"/>
  <c r="C932" i="1"/>
  <c r="H932" i="1" s="1"/>
  <c r="D931" i="1"/>
  <c r="C931" i="1"/>
  <c r="D930" i="1"/>
  <c r="C930" i="1"/>
  <c r="D929" i="1"/>
  <c r="C929" i="1"/>
  <c r="H929" i="1" s="1"/>
  <c r="D928" i="1"/>
  <c r="C928" i="1"/>
  <c r="D927" i="1"/>
  <c r="C927" i="1"/>
  <c r="D926" i="1"/>
  <c r="C926" i="1"/>
  <c r="D925" i="1"/>
  <c r="C925" i="1"/>
  <c r="D924" i="1"/>
  <c r="C924" i="1"/>
  <c r="H924" i="1" s="1"/>
  <c r="D923" i="1"/>
  <c r="C923" i="1"/>
  <c r="D922" i="1"/>
  <c r="C922" i="1"/>
  <c r="D921" i="1"/>
  <c r="C921" i="1"/>
  <c r="H921" i="1" s="1"/>
  <c r="D920" i="1"/>
  <c r="C920" i="1"/>
  <c r="H920" i="1" s="1"/>
  <c r="D919" i="1"/>
  <c r="C919" i="1"/>
  <c r="D918" i="1"/>
  <c r="C918" i="1"/>
  <c r="D917" i="1"/>
  <c r="C917" i="1"/>
  <c r="H917" i="1" s="1"/>
  <c r="D916" i="1"/>
  <c r="C916" i="1"/>
  <c r="H916" i="1" s="1"/>
  <c r="D915" i="1"/>
  <c r="C915" i="1"/>
  <c r="H915" i="1" s="1"/>
  <c r="D914" i="1"/>
  <c r="C914" i="1"/>
  <c r="D913" i="1"/>
  <c r="C913" i="1"/>
  <c r="D912" i="1"/>
  <c r="C912" i="1"/>
  <c r="H912" i="1" s="1"/>
  <c r="D911" i="1"/>
  <c r="C911" i="1"/>
  <c r="H911" i="1" s="1"/>
  <c r="D910" i="1"/>
  <c r="C910" i="1"/>
  <c r="D909" i="1"/>
  <c r="C909" i="1"/>
  <c r="H909" i="1" s="1"/>
  <c r="D908" i="1"/>
  <c r="C908" i="1"/>
  <c r="H908" i="1" s="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H896" i="1" s="1"/>
  <c r="D895" i="1"/>
  <c r="C895" i="1"/>
  <c r="D894" i="1"/>
  <c r="C894" i="1"/>
  <c r="D893" i="1"/>
  <c r="C893" i="1"/>
  <c r="D892" i="1"/>
  <c r="C892" i="1"/>
  <c r="D891" i="1"/>
  <c r="C891" i="1"/>
  <c r="D890" i="1"/>
  <c r="C890" i="1"/>
  <c r="D889" i="1"/>
  <c r="C889" i="1"/>
  <c r="D888" i="1"/>
  <c r="C888" i="1"/>
  <c r="H888" i="1" s="1"/>
  <c r="D887" i="1"/>
  <c r="C887" i="1"/>
  <c r="D886" i="1"/>
  <c r="C886" i="1"/>
  <c r="D885" i="1"/>
  <c r="C885" i="1"/>
  <c r="D884" i="1"/>
  <c r="C884" i="1"/>
  <c r="H884" i="1" s="1"/>
  <c r="D883" i="1"/>
  <c r="C883" i="1"/>
  <c r="D882" i="1"/>
  <c r="C882" i="1"/>
  <c r="D881" i="1"/>
  <c r="C881" i="1"/>
  <c r="H881" i="1" s="1"/>
  <c r="D880" i="1"/>
  <c r="C880" i="1"/>
  <c r="H880" i="1" s="1"/>
  <c r="D879" i="1"/>
  <c r="C879" i="1"/>
  <c r="D878" i="1"/>
  <c r="C878" i="1"/>
  <c r="D877" i="1"/>
  <c r="C877" i="1"/>
  <c r="D876" i="1"/>
  <c r="C876" i="1"/>
  <c r="H876" i="1" s="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H863" i="1" s="1"/>
  <c r="D862" i="1"/>
  <c r="C862" i="1"/>
  <c r="D861" i="1"/>
  <c r="C861" i="1"/>
  <c r="D860" i="1"/>
  <c r="C860" i="1"/>
  <c r="H860" i="1" s="1"/>
  <c r="D859" i="1"/>
  <c r="C859" i="1"/>
  <c r="D858" i="1"/>
  <c r="C858" i="1"/>
  <c r="D857" i="1"/>
  <c r="C857" i="1"/>
  <c r="D856" i="1"/>
  <c r="C856" i="1"/>
  <c r="D855" i="1"/>
  <c r="C855" i="1"/>
  <c r="D854" i="1"/>
  <c r="C854" i="1"/>
  <c r="D853" i="1"/>
  <c r="C853" i="1"/>
  <c r="D852" i="1"/>
  <c r="C852" i="1"/>
  <c r="H852" i="1" s="1"/>
  <c r="D851" i="1"/>
  <c r="C851" i="1"/>
  <c r="D850" i="1"/>
  <c r="C850" i="1"/>
  <c r="D849" i="1"/>
  <c r="C849" i="1"/>
  <c r="D848" i="1"/>
  <c r="C848" i="1"/>
  <c r="D847" i="1"/>
  <c r="C847" i="1"/>
  <c r="D846" i="1"/>
  <c r="C846" i="1"/>
  <c r="D845" i="1"/>
  <c r="C845" i="1"/>
  <c r="H845" i="1" s="1"/>
  <c r="D844" i="1"/>
  <c r="C844" i="1"/>
  <c r="D843" i="1"/>
  <c r="C843" i="1"/>
  <c r="G843" i="1" s="1"/>
  <c r="D842" i="1"/>
  <c r="C842" i="1"/>
  <c r="D841" i="1"/>
  <c r="C841" i="1"/>
  <c r="H841" i="1" s="1"/>
  <c r="D840" i="1"/>
  <c r="C840" i="1"/>
  <c r="D839" i="1"/>
  <c r="C839" i="1"/>
  <c r="D838" i="1"/>
  <c r="C838" i="1"/>
  <c r="D837" i="1"/>
  <c r="C837" i="1"/>
  <c r="D836" i="1"/>
  <c r="C836" i="1"/>
  <c r="H836" i="1" s="1"/>
  <c r="D835" i="1"/>
  <c r="C835" i="1"/>
  <c r="D834" i="1"/>
  <c r="C834" i="1"/>
  <c r="D833" i="1"/>
  <c r="C833" i="1"/>
  <c r="D832" i="1"/>
  <c r="C832" i="1"/>
  <c r="H832" i="1" s="1"/>
  <c r="D831" i="1"/>
  <c r="C831" i="1"/>
  <c r="D830" i="1"/>
  <c r="C830" i="1"/>
  <c r="D829" i="1"/>
  <c r="C829" i="1"/>
  <c r="D828" i="1"/>
  <c r="C828" i="1"/>
  <c r="H828" i="1" s="1"/>
  <c r="D827" i="1"/>
  <c r="C827" i="1"/>
  <c r="H827" i="1" s="1"/>
  <c r="D826" i="1"/>
  <c r="C826" i="1"/>
  <c r="D825" i="1"/>
  <c r="C825" i="1"/>
  <c r="D824" i="1"/>
  <c r="C824" i="1"/>
  <c r="D823" i="1"/>
  <c r="C823" i="1"/>
  <c r="H823" i="1" s="1"/>
  <c r="D822" i="1"/>
  <c r="C822" i="1"/>
  <c r="D821" i="1"/>
  <c r="C821" i="1"/>
  <c r="D820" i="1"/>
  <c r="C820" i="1"/>
  <c r="G820" i="1" s="1"/>
  <c r="D819" i="1"/>
  <c r="C819" i="1"/>
  <c r="D818" i="1"/>
  <c r="C818" i="1"/>
  <c r="D817" i="1"/>
  <c r="C817" i="1"/>
  <c r="D816" i="1"/>
  <c r="C816" i="1"/>
  <c r="H816" i="1" s="1"/>
  <c r="D815" i="1"/>
  <c r="C815" i="1"/>
  <c r="D814" i="1"/>
  <c r="C814" i="1"/>
  <c r="D813" i="1"/>
  <c r="C813" i="1"/>
  <c r="H813" i="1" s="1"/>
  <c r="D812" i="1"/>
  <c r="C812" i="1"/>
  <c r="H812" i="1" s="1"/>
  <c r="D811" i="1"/>
  <c r="C811" i="1"/>
  <c r="D810" i="1"/>
  <c r="C810" i="1"/>
  <c r="D809" i="1"/>
  <c r="C809" i="1"/>
  <c r="H809" i="1" s="1"/>
  <c r="D808" i="1"/>
  <c r="C808" i="1"/>
  <c r="D807" i="1"/>
  <c r="C807" i="1"/>
  <c r="G807" i="1" s="1"/>
  <c r="D806" i="1"/>
  <c r="C806" i="1"/>
  <c r="D805" i="1"/>
  <c r="C805" i="1"/>
  <c r="H805" i="1" s="1"/>
  <c r="D804" i="1"/>
  <c r="C804" i="1"/>
  <c r="D803" i="1"/>
  <c r="C803" i="1"/>
  <c r="H803" i="1" s="1"/>
  <c r="D802" i="1"/>
  <c r="C802" i="1"/>
  <c r="D801" i="1"/>
  <c r="C801" i="1"/>
  <c r="D800" i="1"/>
  <c r="C800" i="1"/>
  <c r="H800" i="1" s="1"/>
  <c r="D799" i="1"/>
  <c r="C799" i="1"/>
  <c r="H799" i="1" s="1"/>
  <c r="D798" i="1"/>
  <c r="C798" i="1"/>
  <c r="D797" i="1"/>
  <c r="C797" i="1"/>
  <c r="D796" i="1"/>
  <c r="C796" i="1"/>
  <c r="H796" i="1" s="1"/>
  <c r="D795" i="1"/>
  <c r="C795" i="1"/>
  <c r="H795" i="1" s="1"/>
  <c r="D794" i="1"/>
  <c r="C794" i="1"/>
  <c r="D793" i="1"/>
  <c r="C793" i="1"/>
  <c r="D792" i="1"/>
  <c r="C792" i="1"/>
  <c r="H792" i="1" s="1"/>
  <c r="D791" i="1"/>
  <c r="C791" i="1"/>
  <c r="H791" i="1" s="1"/>
  <c r="D790" i="1"/>
  <c r="C790" i="1"/>
  <c r="D789" i="1"/>
  <c r="C789" i="1"/>
  <c r="H789" i="1" s="1"/>
  <c r="D788" i="1"/>
  <c r="C788" i="1"/>
  <c r="H788" i="1" s="1"/>
  <c r="D787" i="1"/>
  <c r="C787" i="1"/>
  <c r="H787" i="1" s="1"/>
  <c r="D786" i="1"/>
  <c r="C786" i="1"/>
  <c r="D785" i="1"/>
  <c r="C785" i="1"/>
  <c r="D784" i="1"/>
  <c r="C784" i="1"/>
  <c r="H784" i="1" s="1"/>
  <c r="D783" i="1"/>
  <c r="C783" i="1"/>
  <c r="H783" i="1" s="1"/>
  <c r="D782" i="1"/>
  <c r="C782" i="1"/>
  <c r="D781" i="1"/>
  <c r="C781" i="1"/>
  <c r="D780" i="1"/>
  <c r="C780" i="1"/>
  <c r="H780" i="1" s="1"/>
  <c r="D779" i="1"/>
  <c r="C779" i="1"/>
  <c r="H779" i="1" s="1"/>
  <c r="D778" i="1"/>
  <c r="C778" i="1"/>
  <c r="D777" i="1"/>
  <c r="C777" i="1"/>
  <c r="H777" i="1" s="1"/>
  <c r="D776" i="1"/>
  <c r="C776" i="1"/>
  <c r="H776" i="1" s="1"/>
  <c r="D775" i="1"/>
  <c r="C775" i="1"/>
  <c r="H775" i="1" s="1"/>
  <c r="D774" i="1"/>
  <c r="C774" i="1"/>
  <c r="D773" i="1"/>
  <c r="C773" i="1"/>
  <c r="D772" i="1"/>
  <c r="C772" i="1"/>
  <c r="H772" i="1" s="1"/>
  <c r="D771" i="1"/>
  <c r="C771" i="1"/>
  <c r="H771" i="1" s="1"/>
  <c r="D770" i="1"/>
  <c r="C770" i="1"/>
  <c r="D769" i="1"/>
  <c r="C769" i="1"/>
  <c r="D768" i="1"/>
  <c r="C768" i="1"/>
  <c r="H768" i="1" s="1"/>
  <c r="D767" i="1"/>
  <c r="C767" i="1"/>
  <c r="H767" i="1" s="1"/>
  <c r="D766" i="1"/>
  <c r="C766" i="1"/>
  <c r="D765" i="1"/>
  <c r="C765" i="1"/>
  <c r="H765" i="1" s="1"/>
  <c r="D764" i="1"/>
  <c r="C764" i="1"/>
  <c r="H764" i="1" s="1"/>
  <c r="D763" i="1"/>
  <c r="C763" i="1"/>
  <c r="D762" i="1"/>
  <c r="C762" i="1"/>
  <c r="D761" i="1"/>
  <c r="C761" i="1"/>
  <c r="D760" i="1"/>
  <c r="C760" i="1"/>
  <c r="D759" i="1"/>
  <c r="C759" i="1"/>
  <c r="H759" i="1" s="1"/>
  <c r="D758" i="1"/>
  <c r="C758" i="1"/>
  <c r="D757" i="1"/>
  <c r="C757" i="1"/>
  <c r="D756" i="1"/>
  <c r="C756" i="1"/>
  <c r="H756" i="1" s="1"/>
  <c r="D755" i="1"/>
  <c r="C755" i="1"/>
  <c r="H755" i="1" s="1"/>
  <c r="D754" i="1"/>
  <c r="C754" i="1"/>
  <c r="D753" i="1"/>
  <c r="C753" i="1"/>
  <c r="H753" i="1" s="1"/>
  <c r="D752" i="1"/>
  <c r="C752" i="1"/>
  <c r="H752" i="1" s="1"/>
  <c r="D751" i="1"/>
  <c r="C751" i="1"/>
  <c r="H751" i="1" s="1"/>
  <c r="D750" i="1"/>
  <c r="C750" i="1"/>
  <c r="D749" i="1"/>
  <c r="C749" i="1"/>
  <c r="D748" i="1"/>
  <c r="C748" i="1"/>
  <c r="H748" i="1" s="1"/>
  <c r="D747" i="1"/>
  <c r="C747" i="1"/>
  <c r="H747" i="1" s="1"/>
  <c r="D746" i="1"/>
  <c r="C746" i="1"/>
  <c r="D745" i="1"/>
  <c r="C745" i="1"/>
  <c r="D744" i="1"/>
  <c r="C744" i="1"/>
  <c r="D743" i="1"/>
  <c r="C743" i="1"/>
  <c r="H743" i="1" s="1"/>
  <c r="D742" i="1"/>
  <c r="C742" i="1"/>
  <c r="D741" i="1"/>
  <c r="C741" i="1"/>
  <c r="H741" i="1" s="1"/>
  <c r="D740" i="1"/>
  <c r="C740" i="1"/>
  <c r="H740" i="1" s="1"/>
  <c r="D739" i="1"/>
  <c r="C739" i="1"/>
  <c r="D738" i="1"/>
  <c r="C738" i="1"/>
  <c r="D737" i="1"/>
  <c r="C737" i="1"/>
  <c r="D736" i="1"/>
  <c r="C736" i="1"/>
  <c r="H736" i="1" s="1"/>
  <c r="D735" i="1"/>
  <c r="C735" i="1"/>
  <c r="H735" i="1" s="1"/>
  <c r="D734" i="1"/>
  <c r="C734" i="1"/>
  <c r="D733" i="1"/>
  <c r="C733" i="1"/>
  <c r="D732" i="1"/>
  <c r="C732" i="1"/>
  <c r="H732" i="1" s="1"/>
  <c r="D731" i="1"/>
  <c r="C731" i="1"/>
  <c r="H731" i="1" s="1"/>
  <c r="D730" i="1"/>
  <c r="C730" i="1"/>
  <c r="D729" i="1"/>
  <c r="C729" i="1"/>
  <c r="H729" i="1" s="1"/>
  <c r="D728" i="1"/>
  <c r="C728" i="1"/>
  <c r="H728" i="1" s="1"/>
  <c r="D727" i="1"/>
  <c r="C727" i="1"/>
  <c r="H727" i="1" s="1"/>
  <c r="D726" i="1"/>
  <c r="C726" i="1"/>
  <c r="D725" i="1"/>
  <c r="C725" i="1"/>
  <c r="D724" i="1"/>
  <c r="C724" i="1"/>
  <c r="H724" i="1" s="1"/>
  <c r="D723" i="1"/>
  <c r="C723" i="1"/>
  <c r="H723" i="1" s="1"/>
  <c r="D722" i="1"/>
  <c r="C722" i="1"/>
  <c r="D721" i="1"/>
  <c r="C721" i="1"/>
  <c r="D720" i="1"/>
  <c r="C720" i="1"/>
  <c r="D719" i="1"/>
  <c r="C719" i="1"/>
  <c r="G719" i="1" s="1"/>
  <c r="D718" i="1"/>
  <c r="C718" i="1"/>
  <c r="D717" i="1"/>
  <c r="C717" i="1"/>
  <c r="H717" i="1" s="1"/>
  <c r="D716" i="1"/>
  <c r="C716" i="1"/>
  <c r="H716" i="1" s="1"/>
  <c r="D715" i="1"/>
  <c r="C715" i="1"/>
  <c r="H715" i="1" s="1"/>
  <c r="D714" i="1"/>
  <c r="C714" i="1"/>
  <c r="D713" i="1"/>
  <c r="C713" i="1"/>
  <c r="D712" i="1"/>
  <c r="C712" i="1"/>
  <c r="H712" i="1" s="1"/>
  <c r="D711" i="1"/>
  <c r="C711" i="1"/>
  <c r="H711" i="1" s="1"/>
  <c r="D710" i="1"/>
  <c r="C710" i="1"/>
  <c r="D709" i="1"/>
  <c r="C709" i="1"/>
  <c r="D708" i="1"/>
  <c r="C708" i="1"/>
  <c r="H708" i="1" s="1"/>
  <c r="D707" i="1"/>
  <c r="C707" i="1"/>
  <c r="G707" i="1" s="1"/>
  <c r="D706" i="1"/>
  <c r="C706" i="1"/>
  <c r="D705" i="1"/>
  <c r="C705" i="1"/>
  <c r="D704" i="1"/>
  <c r="C704" i="1"/>
  <c r="H704" i="1" s="1"/>
  <c r="D703" i="1"/>
  <c r="C703" i="1"/>
  <c r="H703" i="1" s="1"/>
  <c r="D702" i="1"/>
  <c r="C702" i="1"/>
  <c r="D701" i="1"/>
  <c r="C701" i="1"/>
  <c r="D700" i="1"/>
  <c r="C700" i="1"/>
  <c r="H700" i="1" s="1"/>
  <c r="D699" i="1"/>
  <c r="C699" i="1"/>
  <c r="H699" i="1" s="1"/>
  <c r="D698" i="1"/>
  <c r="C698" i="1"/>
  <c r="D697" i="1"/>
  <c r="C697" i="1"/>
  <c r="D696" i="1"/>
  <c r="C696" i="1"/>
  <c r="H696" i="1" s="1"/>
  <c r="D695" i="1"/>
  <c r="C695" i="1"/>
  <c r="H695" i="1" s="1"/>
  <c r="D694" i="1"/>
  <c r="C694" i="1"/>
  <c r="D693" i="1"/>
  <c r="C693" i="1"/>
  <c r="H693" i="1" s="1"/>
  <c r="D692" i="1"/>
  <c r="C692" i="1"/>
  <c r="D691" i="1"/>
  <c r="C691" i="1"/>
  <c r="H691" i="1" s="1"/>
  <c r="D690" i="1"/>
  <c r="C690" i="1"/>
  <c r="D689" i="1"/>
  <c r="C689" i="1"/>
  <c r="H689" i="1" s="1"/>
  <c r="D688" i="1"/>
  <c r="C688" i="1"/>
  <c r="D687" i="1"/>
  <c r="C687" i="1"/>
  <c r="D686" i="1"/>
  <c r="C686" i="1"/>
  <c r="D685" i="1"/>
  <c r="C685" i="1"/>
  <c r="H685" i="1" s="1"/>
  <c r="D684" i="1"/>
  <c r="C684" i="1"/>
  <c r="H684" i="1" s="1"/>
  <c r="D683" i="1"/>
  <c r="C683" i="1"/>
  <c r="H683" i="1" s="1"/>
  <c r="D682" i="1"/>
  <c r="C682" i="1"/>
  <c r="D681" i="1"/>
  <c r="C681" i="1"/>
  <c r="H681" i="1" s="1"/>
  <c r="D680" i="1"/>
  <c r="C680" i="1"/>
  <c r="D679" i="1"/>
  <c r="C679" i="1"/>
  <c r="H679" i="1" s="1"/>
  <c r="D678" i="1"/>
  <c r="C678" i="1"/>
  <c r="D677" i="1"/>
  <c r="C677" i="1"/>
  <c r="D676" i="1"/>
  <c r="C676" i="1"/>
  <c r="H676" i="1" s="1"/>
  <c r="D675" i="1"/>
  <c r="C675" i="1"/>
  <c r="H675" i="1" s="1"/>
  <c r="D674" i="1"/>
  <c r="C674" i="1"/>
  <c r="D673" i="1"/>
  <c r="C673" i="1"/>
  <c r="D672" i="1"/>
  <c r="C672" i="1"/>
  <c r="H672" i="1" s="1"/>
  <c r="D671" i="1"/>
  <c r="C671" i="1"/>
  <c r="D670" i="1"/>
  <c r="C670" i="1"/>
  <c r="D669" i="1"/>
  <c r="C669" i="1"/>
  <c r="H669" i="1" s="1"/>
  <c r="D668" i="1"/>
  <c r="C668" i="1"/>
  <c r="H668" i="1" s="1"/>
  <c r="D667" i="1"/>
  <c r="C667" i="1"/>
  <c r="D666" i="1"/>
  <c r="C666" i="1"/>
  <c r="D665" i="1"/>
  <c r="C665" i="1"/>
  <c r="D664" i="1"/>
  <c r="C664" i="1"/>
  <c r="D663" i="1"/>
  <c r="C663" i="1"/>
  <c r="H663" i="1" s="1"/>
  <c r="D662" i="1"/>
  <c r="C662" i="1"/>
  <c r="D661" i="1"/>
  <c r="C661" i="1"/>
  <c r="H661" i="1" s="1"/>
  <c r="D660" i="1"/>
  <c r="C660" i="1"/>
  <c r="H660" i="1" s="1"/>
  <c r="D659" i="1"/>
  <c r="C659" i="1"/>
  <c r="D658" i="1"/>
  <c r="C658" i="1"/>
  <c r="D657" i="1"/>
  <c r="C657" i="1"/>
  <c r="H657" i="1" s="1"/>
  <c r="D656" i="1"/>
  <c r="C656" i="1"/>
  <c r="H656" i="1" s="1"/>
  <c r="D655" i="1"/>
  <c r="C655" i="1"/>
  <c r="H655" i="1" s="1"/>
  <c r="D654" i="1"/>
  <c r="C654" i="1"/>
  <c r="D653" i="1"/>
  <c r="C653" i="1"/>
  <c r="D652" i="1"/>
  <c r="C652" i="1"/>
  <c r="H652" i="1" s="1"/>
  <c r="D651" i="1"/>
  <c r="C651" i="1"/>
  <c r="H651" i="1" s="1"/>
  <c r="D650" i="1"/>
  <c r="C650" i="1"/>
  <c r="D649" i="1"/>
  <c r="C649" i="1"/>
  <c r="D648" i="1"/>
  <c r="C648" i="1"/>
  <c r="H648" i="1" s="1"/>
  <c r="D647" i="1"/>
  <c r="C647" i="1"/>
  <c r="D646" i="1"/>
  <c r="C646" i="1"/>
  <c r="D645" i="1"/>
  <c r="C645" i="1"/>
  <c r="H645" i="1" s="1"/>
  <c r="D636" i="1"/>
  <c r="C636" i="1"/>
  <c r="D635" i="1"/>
  <c r="C635" i="1"/>
  <c r="H635" i="1" s="1"/>
  <c r="D632" i="1"/>
  <c r="C632" i="1"/>
  <c r="D631" i="1"/>
  <c r="C631" i="1"/>
  <c r="D630" i="1"/>
  <c r="C630" i="1"/>
  <c r="D629" i="1"/>
  <c r="C629" i="1"/>
  <c r="D628" i="1"/>
  <c r="C628" i="1"/>
  <c r="D627" i="1"/>
  <c r="C627" i="1"/>
  <c r="D626" i="1"/>
  <c r="C626" i="1"/>
  <c r="D625" i="1"/>
  <c r="C625" i="1"/>
  <c r="D624" i="1"/>
  <c r="C624" i="1"/>
  <c r="D622" i="1"/>
  <c r="C622" i="1"/>
  <c r="D621" i="1"/>
  <c r="C621" i="1"/>
  <c r="H621" i="1" s="1"/>
  <c r="D620" i="1"/>
  <c r="C620" i="1"/>
  <c r="D619" i="1"/>
  <c r="C619" i="1"/>
  <c r="H619" i="1" s="1"/>
  <c r="D618" i="1"/>
  <c r="C618" i="1"/>
  <c r="H618" i="1" s="1"/>
  <c r="D617" i="1"/>
  <c r="C617" i="1"/>
  <c r="D616" i="1"/>
  <c r="C616" i="1"/>
  <c r="D615" i="1"/>
  <c r="C615" i="1"/>
  <c r="D614" i="1"/>
  <c r="C614" i="1"/>
  <c r="D613" i="1"/>
  <c r="C613" i="1"/>
  <c r="H613" i="1" s="1"/>
  <c r="D612" i="1"/>
  <c r="C612" i="1"/>
  <c r="D611" i="1"/>
  <c r="C611" i="1"/>
  <c r="D610" i="1"/>
  <c r="C610" i="1"/>
  <c r="D609" i="1"/>
  <c r="C609" i="1"/>
  <c r="H609" i="1" s="1"/>
  <c r="D608" i="1"/>
  <c r="C608" i="1"/>
  <c r="D607" i="1"/>
  <c r="C607" i="1"/>
  <c r="H607" i="1" s="1"/>
  <c r="D606" i="1"/>
  <c r="C606" i="1"/>
  <c r="H606" i="1" s="1"/>
  <c r="D605" i="1"/>
  <c r="C605" i="1"/>
  <c r="D604" i="1"/>
  <c r="C604" i="1"/>
  <c r="D603" i="1"/>
  <c r="C603" i="1"/>
  <c r="H603" i="1" s="1"/>
  <c r="D602" i="1"/>
  <c r="C602" i="1"/>
  <c r="H602" i="1" s="1"/>
  <c r="D601" i="1"/>
  <c r="C601" i="1"/>
  <c r="D600" i="1"/>
  <c r="C600" i="1"/>
  <c r="D599" i="1"/>
  <c r="C599" i="1"/>
  <c r="H599" i="1" s="1"/>
  <c r="D598" i="1"/>
  <c r="C598" i="1"/>
  <c r="H598" i="1" s="1"/>
  <c r="D597" i="1"/>
  <c r="C597" i="1"/>
  <c r="D596" i="1"/>
  <c r="C596" i="1"/>
  <c r="D595" i="1"/>
  <c r="C595" i="1"/>
  <c r="D594" i="1"/>
  <c r="C594" i="1"/>
  <c r="H594" i="1" s="1"/>
  <c r="D593" i="1"/>
  <c r="C593" i="1"/>
  <c r="D592" i="1"/>
  <c r="C592" i="1"/>
  <c r="D590" i="1"/>
  <c r="C590" i="1"/>
  <c r="H590" i="1" s="1"/>
  <c r="D589" i="1"/>
  <c r="C589" i="1"/>
  <c r="D588" i="1"/>
  <c r="C588" i="1"/>
  <c r="D587" i="1"/>
  <c r="C587" i="1"/>
  <c r="D586" i="1"/>
  <c r="C586" i="1"/>
  <c r="D585" i="1"/>
  <c r="C585" i="1"/>
  <c r="D584" i="1"/>
  <c r="C584" i="1"/>
  <c r="H584" i="1" s="1"/>
  <c r="D583" i="1"/>
  <c r="C583" i="1"/>
  <c r="D582" i="1"/>
  <c r="C582" i="1"/>
  <c r="H582" i="1" s="1"/>
  <c r="D581" i="1"/>
  <c r="C581" i="1"/>
  <c r="D580" i="1"/>
  <c r="C580" i="1"/>
  <c r="D579" i="1"/>
  <c r="C579" i="1"/>
  <c r="D577" i="1"/>
  <c r="C577" i="1"/>
  <c r="D576" i="1"/>
  <c r="C576" i="1"/>
  <c r="C575" i="1"/>
  <c r="D574" i="1"/>
  <c r="C574" i="1"/>
  <c r="D573" i="1"/>
  <c r="C573" i="1"/>
  <c r="D572" i="1"/>
  <c r="C572" i="1"/>
  <c r="D571" i="1"/>
  <c r="C571" i="1"/>
  <c r="D570" i="1"/>
  <c r="C570" i="1"/>
  <c r="D569" i="1"/>
  <c r="C569" i="1"/>
  <c r="H569" i="1" s="1"/>
  <c r="D568" i="1"/>
  <c r="C568" i="1"/>
  <c r="D567" i="1"/>
  <c r="C567" i="1"/>
  <c r="D566" i="1"/>
  <c r="C566" i="1"/>
  <c r="D564" i="1"/>
  <c r="C564" i="1"/>
  <c r="H564" i="1" s="1"/>
  <c r="D563" i="1"/>
  <c r="C563" i="1"/>
  <c r="D562" i="1"/>
  <c r="C562" i="1"/>
  <c r="D561" i="1"/>
  <c r="C561" i="1"/>
  <c r="D560" i="1"/>
  <c r="C560" i="1"/>
  <c r="H560" i="1" s="1"/>
  <c r="D559" i="1"/>
  <c r="C559" i="1"/>
  <c r="D558" i="1"/>
  <c r="C558" i="1"/>
  <c r="D557" i="1"/>
  <c r="C557" i="1"/>
  <c r="D556" i="1"/>
  <c r="C556" i="1"/>
  <c r="D555" i="1"/>
  <c r="C555" i="1"/>
  <c r="D554" i="1"/>
  <c r="C554" i="1"/>
  <c r="D553" i="1"/>
  <c r="C553" i="1"/>
  <c r="D552" i="1"/>
  <c r="C552" i="1"/>
  <c r="H552" i="1" s="1"/>
  <c r="D551" i="1"/>
  <c r="C551" i="1"/>
  <c r="D550" i="1"/>
  <c r="C550" i="1"/>
  <c r="D549" i="1"/>
  <c r="C549" i="1"/>
  <c r="D548" i="1"/>
  <c r="C548" i="1"/>
  <c r="D547" i="1"/>
  <c r="C547" i="1"/>
  <c r="D546" i="1"/>
  <c r="C546" i="1"/>
  <c r="D545" i="1"/>
  <c r="C545" i="1"/>
  <c r="C544" i="1"/>
  <c r="D543" i="1"/>
  <c r="C543" i="1"/>
  <c r="D542" i="1"/>
  <c r="C542" i="1"/>
  <c r="D541" i="1"/>
  <c r="C541" i="1"/>
  <c r="D540" i="1"/>
  <c r="C540" i="1"/>
  <c r="H540" i="1" s="1"/>
  <c r="D539" i="1"/>
  <c r="C539" i="1"/>
  <c r="D538" i="1"/>
  <c r="C538" i="1"/>
  <c r="D537" i="1"/>
  <c r="C537" i="1"/>
  <c r="D536" i="1"/>
  <c r="C536" i="1"/>
  <c r="H536" i="1" s="1"/>
  <c r="D535" i="1"/>
  <c r="C535" i="1"/>
  <c r="D534" i="1"/>
  <c r="C534" i="1"/>
  <c r="D533" i="1"/>
  <c r="C533" i="1"/>
  <c r="D532" i="1"/>
  <c r="C532" i="1"/>
  <c r="D531" i="1"/>
  <c r="C531" i="1"/>
  <c r="D528" i="1"/>
  <c r="C528" i="1"/>
  <c r="D527" i="1"/>
  <c r="C527" i="1"/>
  <c r="D526" i="1"/>
  <c r="D525" i="1"/>
  <c r="C525" i="1"/>
  <c r="D524" i="1"/>
  <c r="C524" i="1"/>
  <c r="D523" i="1"/>
  <c r="C523" i="1"/>
  <c r="D522" i="1"/>
  <c r="C522" i="1"/>
  <c r="H522" i="1" s="1"/>
  <c r="D521" i="1"/>
  <c r="C521" i="1"/>
  <c r="D520" i="1"/>
  <c r="C520" i="1"/>
  <c r="D519" i="1"/>
  <c r="C519" i="1"/>
  <c r="D518" i="1"/>
  <c r="C518" i="1"/>
  <c r="D517" i="1"/>
  <c r="C517" i="1"/>
  <c r="D515" i="1"/>
  <c r="C515" i="1"/>
  <c r="D514" i="1"/>
  <c r="C514" i="1"/>
  <c r="D513" i="1"/>
  <c r="C513" i="1"/>
  <c r="H513" i="1" s="1"/>
  <c r="D512" i="1"/>
  <c r="C512" i="1"/>
  <c r="H512" i="1" s="1"/>
  <c r="D511" i="1"/>
  <c r="C511" i="1"/>
  <c r="D510" i="1"/>
  <c r="C510" i="1"/>
  <c r="D509" i="1"/>
  <c r="C509" i="1"/>
  <c r="D508" i="1"/>
  <c r="C508" i="1"/>
  <c r="H508" i="1" s="1"/>
  <c r="D507" i="1"/>
  <c r="C507" i="1"/>
  <c r="H507" i="1" s="1"/>
  <c r="D506" i="1"/>
  <c r="C506" i="1"/>
  <c r="H506" i="1" s="1"/>
  <c r="D505" i="1"/>
  <c r="C505" i="1"/>
  <c r="D504" i="1"/>
  <c r="C504" i="1"/>
  <c r="H504" i="1" s="1"/>
  <c r="D503" i="1"/>
  <c r="C503" i="1"/>
  <c r="D502" i="1"/>
  <c r="C502" i="1"/>
  <c r="D501" i="1"/>
  <c r="C501" i="1"/>
  <c r="H501" i="1" s="1"/>
  <c r="D500" i="1"/>
  <c r="C500" i="1"/>
  <c r="H500" i="1" s="1"/>
  <c r="D499" i="1"/>
  <c r="C499" i="1"/>
  <c r="D498" i="1"/>
  <c r="C498" i="1"/>
  <c r="H498" i="1" s="1"/>
  <c r="D497" i="1"/>
  <c r="C497" i="1"/>
  <c r="H497" i="1" s="1"/>
  <c r="D496" i="1"/>
  <c r="D495" i="1"/>
  <c r="C495" i="1"/>
  <c r="D494" i="1"/>
  <c r="C494" i="1"/>
  <c r="D493" i="1"/>
  <c r="C493" i="1"/>
  <c r="H493" i="1" s="1"/>
  <c r="D492" i="1"/>
  <c r="C492" i="1"/>
  <c r="D491" i="1"/>
  <c r="C491" i="1"/>
  <c r="D490" i="1"/>
  <c r="C490" i="1"/>
  <c r="D489" i="1"/>
  <c r="C489" i="1"/>
  <c r="H489" i="1" s="1"/>
  <c r="D488" i="1"/>
  <c r="C488" i="1"/>
  <c r="D487" i="1"/>
  <c r="C487" i="1"/>
  <c r="D486" i="1"/>
  <c r="C486" i="1"/>
  <c r="D484" i="1"/>
  <c r="C484" i="1"/>
  <c r="D483" i="1"/>
  <c r="C483" i="1"/>
  <c r="D482" i="1"/>
  <c r="C482" i="1"/>
  <c r="D481" i="1"/>
  <c r="C481" i="1"/>
  <c r="D480" i="1"/>
  <c r="C480" i="1"/>
  <c r="H480" i="1" s="1"/>
  <c r="D479" i="1"/>
  <c r="C479" i="1"/>
  <c r="D478" i="1"/>
  <c r="C478" i="1"/>
  <c r="D477" i="1"/>
  <c r="C477" i="1"/>
  <c r="D476" i="1"/>
  <c r="C476" i="1"/>
  <c r="D475" i="1"/>
  <c r="C475" i="1"/>
  <c r="D474" i="1"/>
  <c r="C474" i="1"/>
  <c r="D472" i="1"/>
  <c r="C472" i="1"/>
  <c r="H472" i="1" s="1"/>
  <c r="D471" i="1"/>
  <c r="C471" i="1"/>
  <c r="H471" i="1" s="1"/>
  <c r="D470" i="1"/>
  <c r="C470" i="1"/>
  <c r="D469" i="1"/>
  <c r="C469" i="1"/>
  <c r="D468" i="1"/>
  <c r="C468" i="1"/>
  <c r="H468" i="1" s="1"/>
  <c r="D467" i="1"/>
  <c r="C467" i="1"/>
  <c r="D466" i="1"/>
  <c r="C466" i="1"/>
  <c r="H466" i="1" s="1"/>
  <c r="D465" i="1"/>
  <c r="C465" i="1"/>
  <c r="D464" i="1"/>
  <c r="C464" i="1"/>
  <c r="H464" i="1" s="1"/>
  <c r="D463" i="1"/>
  <c r="C463" i="1"/>
  <c r="D462" i="1"/>
  <c r="C462" i="1"/>
  <c r="H462" i="1" s="1"/>
  <c r="D461" i="1"/>
  <c r="C461" i="1"/>
  <c r="H461" i="1" s="1"/>
  <c r="D459" i="1"/>
  <c r="C459" i="1"/>
  <c r="H459" i="1" s="1"/>
  <c r="D458" i="1"/>
  <c r="C458" i="1"/>
  <c r="D457" i="1"/>
  <c r="C457" i="1"/>
  <c r="D456" i="1"/>
  <c r="C456" i="1"/>
  <c r="D455" i="1"/>
  <c r="C455" i="1"/>
  <c r="G455" i="1" s="1"/>
  <c r="D454" i="1"/>
  <c r="C454" i="1"/>
  <c r="D453" i="1"/>
  <c r="C453" i="1"/>
  <c r="D452" i="1"/>
  <c r="C452" i="1"/>
  <c r="D451" i="1"/>
  <c r="C451" i="1"/>
  <c r="D450" i="1"/>
  <c r="C450" i="1"/>
  <c r="D449" i="1"/>
  <c r="C449" i="1"/>
  <c r="D448" i="1"/>
  <c r="C448" i="1"/>
  <c r="D447" i="1"/>
  <c r="C447" i="1"/>
  <c r="H447" i="1" s="1"/>
  <c r="D446" i="1"/>
  <c r="C446" i="1"/>
  <c r="D445" i="1"/>
  <c r="C445" i="1"/>
  <c r="D444" i="1"/>
  <c r="C444" i="1"/>
  <c r="D443" i="1"/>
  <c r="C443" i="1"/>
  <c r="G443" i="1" s="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D423" i="1"/>
  <c r="C423" i="1"/>
  <c r="D422"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0" i="1"/>
  <c r="C400" i="1"/>
  <c r="H400" i="1" s="1"/>
  <c r="D399" i="1"/>
  <c r="C399" i="1"/>
  <c r="G399" i="1" s="1"/>
  <c r="D398" i="1"/>
  <c r="C398" i="1"/>
  <c r="D397" i="1"/>
  <c r="C397" i="1"/>
  <c r="D396" i="1"/>
  <c r="C396" i="1"/>
  <c r="D395" i="1"/>
  <c r="C395" i="1"/>
  <c r="D394" i="1"/>
  <c r="C394" i="1"/>
  <c r="D393" i="1"/>
  <c r="C393" i="1"/>
  <c r="D392" i="1"/>
  <c r="C392" i="1"/>
  <c r="H392" i="1" s="1"/>
  <c r="D391" i="1"/>
  <c r="C391" i="1"/>
  <c r="D390" i="1"/>
  <c r="C390" i="1"/>
  <c r="D389" i="1"/>
  <c r="C389" i="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D373" i="1"/>
  <c r="C373" i="1"/>
  <c r="D372" i="1"/>
  <c r="C372" i="1"/>
  <c r="D371" i="1"/>
  <c r="C371" i="1"/>
  <c r="D370" i="1"/>
  <c r="C370" i="1"/>
  <c r="D369" i="1"/>
  <c r="D367" i="1"/>
  <c r="C367" i="1"/>
  <c r="D366" i="1"/>
  <c r="C366" i="1"/>
  <c r="D365" i="1"/>
  <c r="C365" i="1"/>
  <c r="G365" i="1" s="1"/>
  <c r="D364" i="1"/>
  <c r="C364" i="1"/>
  <c r="H364" i="1" s="1"/>
  <c r="D363" i="1"/>
  <c r="C363" i="1"/>
  <c r="D362" i="1"/>
  <c r="C362" i="1"/>
  <c r="D361" i="1"/>
  <c r="C361" i="1"/>
  <c r="D360" i="1"/>
  <c r="C360" i="1"/>
  <c r="H360" i="1" s="1"/>
  <c r="D359" i="1"/>
  <c r="C359" i="1"/>
  <c r="D358" i="1"/>
  <c r="C358" i="1"/>
  <c r="D357" i="1"/>
  <c r="C357" i="1"/>
  <c r="D354" i="1"/>
  <c r="C354" i="1"/>
  <c r="D353" i="1"/>
  <c r="C353" i="1"/>
  <c r="D352" i="1"/>
  <c r="C352" i="1"/>
  <c r="D351" i="1"/>
  <c r="C351" i="1"/>
  <c r="D350" i="1"/>
  <c r="C350" i="1"/>
  <c r="H350" i="1" s="1"/>
  <c r="C349" i="1"/>
  <c r="D348" i="1"/>
  <c r="C348" i="1"/>
  <c r="G348" i="1" s="1"/>
  <c r="D347" i="1"/>
  <c r="C347" i="1"/>
  <c r="H347" i="1" s="1"/>
  <c r="D346" i="1"/>
  <c r="C346" i="1"/>
  <c r="D345" i="1"/>
  <c r="C345" i="1"/>
  <c r="D344" i="1"/>
  <c r="C344" i="1"/>
  <c r="D343" i="1"/>
  <c r="C343" i="1"/>
  <c r="D342" i="1"/>
  <c r="C342" i="1"/>
  <c r="D341" i="1"/>
  <c r="D340" i="1"/>
  <c r="C340" i="1"/>
  <c r="D339" i="1"/>
  <c r="C339" i="1"/>
  <c r="D338" i="1"/>
  <c r="C338" i="1"/>
  <c r="D337" i="1"/>
  <c r="C337" i="1"/>
  <c r="D336" i="1"/>
  <c r="C336" i="1"/>
  <c r="D335" i="1"/>
  <c r="C335" i="1"/>
  <c r="D334" i="1"/>
  <c r="C334" i="1"/>
  <c r="D333" i="1"/>
  <c r="C333" i="1"/>
  <c r="D332" i="1"/>
  <c r="C332" i="1"/>
  <c r="D331" i="1"/>
  <c r="D330" i="1"/>
  <c r="C330" i="1"/>
  <c r="H330" i="1" s="1"/>
  <c r="D329" i="1"/>
  <c r="C329" i="1"/>
  <c r="D328" i="1"/>
  <c r="C328" i="1"/>
  <c r="H328" i="1" s="1"/>
  <c r="D327" i="1"/>
  <c r="C327" i="1"/>
  <c r="D326" i="1"/>
  <c r="C326" i="1"/>
  <c r="G326" i="1" s="1"/>
  <c r="D325" i="1"/>
  <c r="C325" i="1"/>
  <c r="D324" i="1"/>
  <c r="C324" i="1"/>
  <c r="H324" i="1" s="1"/>
  <c r="D323" i="1"/>
  <c r="C323" i="1"/>
  <c r="D322" i="1"/>
  <c r="D321" i="1"/>
  <c r="C321" i="1"/>
  <c r="D320" i="1"/>
  <c r="C320" i="1"/>
  <c r="D319" i="1"/>
  <c r="C319" i="1"/>
  <c r="D318" i="1"/>
  <c r="C318" i="1"/>
  <c r="D317" i="1"/>
  <c r="C317" i="1"/>
  <c r="D315" i="1"/>
  <c r="C315" i="1"/>
  <c r="D314" i="1"/>
  <c r="C314" i="1"/>
  <c r="D313" i="1"/>
  <c r="C313" i="1"/>
  <c r="D312" i="1"/>
  <c r="C312" i="1"/>
  <c r="D311" i="1"/>
  <c r="C311" i="1"/>
  <c r="D310" i="1"/>
  <c r="C310" i="1"/>
  <c r="D309" i="1"/>
  <c r="D308" i="1"/>
  <c r="C308" i="1"/>
  <c r="D307" i="1"/>
  <c r="C307" i="1"/>
  <c r="D306" i="1"/>
  <c r="C306" i="1"/>
  <c r="D305" i="1"/>
  <c r="C305" i="1"/>
  <c r="D302" i="1"/>
  <c r="C302" i="1"/>
  <c r="H302" i="1" s="1"/>
  <c r="D301" i="1"/>
  <c r="C301" i="1"/>
  <c r="D300" i="1"/>
  <c r="C300" i="1"/>
  <c r="D299" i="1"/>
  <c r="C299" i="1"/>
  <c r="D298" i="1"/>
  <c r="C298" i="1"/>
  <c r="G298" i="1" s="1"/>
  <c r="D294" i="1"/>
  <c r="C294" i="1"/>
  <c r="D293" i="1"/>
  <c r="C293" i="1"/>
  <c r="D292" i="1"/>
  <c r="C292" i="1"/>
  <c r="D291" i="1"/>
  <c r="C291" i="1"/>
  <c r="H291" i="1" s="1"/>
  <c r="D290" i="1"/>
  <c r="C290" i="1"/>
  <c r="D289" i="1"/>
  <c r="C289" i="1"/>
  <c r="D288" i="1"/>
  <c r="C288" i="1"/>
  <c r="D287" i="1"/>
  <c r="C287" i="1"/>
  <c r="D286" i="1"/>
  <c r="C286" i="1"/>
  <c r="D285" i="1"/>
  <c r="C285" i="1"/>
  <c r="D284" i="1"/>
  <c r="C284" i="1"/>
  <c r="D283" i="1"/>
  <c r="C283" i="1"/>
  <c r="D282" i="1"/>
  <c r="C282" i="1"/>
  <c r="D281" i="1"/>
  <c r="C281" i="1"/>
  <c r="D280" i="1"/>
  <c r="C280" i="1"/>
  <c r="D279" i="1"/>
  <c r="C279" i="1"/>
  <c r="H279" i="1" s="1"/>
  <c r="D278" i="1"/>
  <c r="C278" i="1"/>
  <c r="D277" i="1"/>
  <c r="C277" i="1"/>
  <c r="D276" i="1"/>
  <c r="C276" i="1"/>
  <c r="D275" i="1"/>
  <c r="C275" i="1"/>
  <c r="G275" i="1" s="1"/>
  <c r="D274" i="1"/>
  <c r="C274" i="1"/>
  <c r="D273" i="1"/>
  <c r="C273" i="1"/>
  <c r="D272" i="1"/>
  <c r="C272" i="1"/>
  <c r="D271" i="1"/>
  <c r="C271" i="1"/>
  <c r="D270" i="1"/>
  <c r="C270" i="1"/>
  <c r="D268" i="1"/>
  <c r="C268" i="1"/>
  <c r="G268" i="1" s="1"/>
  <c r="D267" i="1"/>
  <c r="C267" i="1"/>
  <c r="H267" i="1" s="1"/>
  <c r="D266" i="1"/>
  <c r="C266" i="1"/>
  <c r="D265" i="1"/>
  <c r="C265" i="1"/>
  <c r="D264" i="1"/>
  <c r="C264" i="1"/>
  <c r="H264" i="1" s="1"/>
  <c r="D263" i="1"/>
  <c r="C263" i="1"/>
  <c r="G263" i="1" s="1"/>
  <c r="D262" i="1"/>
  <c r="C262" i="1"/>
  <c r="D261" i="1"/>
  <c r="C261" i="1"/>
  <c r="H261" i="1" s="1"/>
  <c r="D260" i="1"/>
  <c r="C260" i="1"/>
  <c r="H260" i="1" s="1"/>
  <c r="D259" i="1"/>
  <c r="C259" i="1"/>
  <c r="H259" i="1" s="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D241" i="1"/>
  <c r="C241" i="1"/>
  <c r="D240" i="1"/>
  <c r="C240" i="1"/>
  <c r="D239" i="1"/>
  <c r="C239" i="1"/>
  <c r="G239" i="1" s="1"/>
  <c r="D238" i="1"/>
  <c r="C238" i="1"/>
  <c r="D237" i="1"/>
  <c r="C237" i="1"/>
  <c r="H237" i="1" s="1"/>
  <c r="D236" i="1"/>
  <c r="C236" i="1"/>
  <c r="G236" i="1" s="1"/>
  <c r="D235" i="1"/>
  <c r="C235" i="1"/>
  <c r="H235" i="1" s="1"/>
  <c r="D234" i="1"/>
  <c r="C234" i="1"/>
  <c r="D233" i="1"/>
  <c r="C233" i="1"/>
  <c r="D232" i="1"/>
  <c r="C232" i="1"/>
  <c r="D231" i="1"/>
  <c r="C231" i="1"/>
  <c r="H231" i="1" s="1"/>
  <c r="D230" i="1"/>
  <c r="C230" i="1"/>
  <c r="D229" i="1"/>
  <c r="C229" i="1"/>
  <c r="D228" i="1"/>
  <c r="C228" i="1"/>
  <c r="D227" i="1"/>
  <c r="C227" i="1"/>
  <c r="G227" i="1" s="1"/>
  <c r="D225" i="1"/>
  <c r="C225" i="1"/>
  <c r="H225" i="1" s="1"/>
  <c r="D224" i="1"/>
  <c r="C224" i="1"/>
  <c r="D223" i="1"/>
  <c r="C223" i="1"/>
  <c r="D222" i="1"/>
  <c r="C222" i="1"/>
  <c r="D221" i="1"/>
  <c r="C221" i="1"/>
  <c r="D220" i="1"/>
  <c r="C220" i="1"/>
  <c r="D219" i="1"/>
  <c r="C219" i="1"/>
  <c r="D218" i="1"/>
  <c r="D216" i="1"/>
  <c r="C216" i="1"/>
  <c r="D215" i="1"/>
  <c r="C215" i="1"/>
  <c r="D214" i="1"/>
  <c r="C214" i="1"/>
  <c r="D213" i="1"/>
  <c r="C213" i="1"/>
  <c r="H213" i="1" s="1"/>
  <c r="D212" i="1"/>
  <c r="C212" i="1"/>
  <c r="D211" i="1"/>
  <c r="C211" i="1"/>
  <c r="D210" i="1"/>
  <c r="C210" i="1"/>
  <c r="D209" i="1"/>
  <c r="C209" i="1"/>
  <c r="D208" i="1"/>
  <c r="C208" i="1"/>
  <c r="D207" i="1"/>
  <c r="C207" i="1"/>
  <c r="D206" i="1"/>
  <c r="C206" i="1"/>
  <c r="D205" i="1"/>
  <c r="C205" i="1"/>
  <c r="D204" i="1"/>
  <c r="C204" i="1"/>
  <c r="D203" i="1"/>
  <c r="C203" i="1"/>
  <c r="D202" i="1"/>
  <c r="C202" i="1"/>
  <c r="D201" i="1"/>
  <c r="C201" i="1"/>
  <c r="H201" i="1" s="1"/>
  <c r="D200" i="1"/>
  <c r="C200" i="1"/>
  <c r="D199" i="1"/>
  <c r="D197" i="1"/>
  <c r="C197" i="1"/>
  <c r="D196" i="1"/>
  <c r="C196" i="1"/>
  <c r="H196" i="1" s="1"/>
  <c r="D195" i="1"/>
  <c r="C195" i="1"/>
  <c r="D194" i="1"/>
  <c r="C194" i="1"/>
  <c r="D193" i="1"/>
  <c r="C193" i="1"/>
  <c r="D192" i="1"/>
  <c r="C192" i="1"/>
  <c r="D191" i="1"/>
  <c r="C191" i="1"/>
  <c r="D190" i="1"/>
  <c r="D189" i="1"/>
  <c r="C189" i="1"/>
  <c r="H189" i="1" s="1"/>
  <c r="D188" i="1"/>
  <c r="C188" i="1"/>
  <c r="D187" i="1"/>
  <c r="C187" i="1"/>
  <c r="D186" i="1"/>
  <c r="C186" i="1"/>
  <c r="D185" i="1"/>
  <c r="C185" i="1"/>
  <c r="G185" i="1" s="1"/>
  <c r="D184" i="1"/>
  <c r="C184" i="1"/>
  <c r="H184" i="1" s="1"/>
  <c r="D183" i="1"/>
  <c r="C183" i="1"/>
  <c r="H183" i="1" s="1"/>
  <c r="D182" i="1"/>
  <c r="C182" i="1"/>
  <c r="D181" i="1"/>
  <c r="C181" i="1"/>
  <c r="D180" i="1"/>
  <c r="C180" i="1"/>
  <c r="H180" i="1" s="1"/>
  <c r="D179" i="1"/>
  <c r="C179" i="1"/>
  <c r="D178" i="1"/>
  <c r="C178" i="1"/>
  <c r="D177" i="1"/>
  <c r="C177" i="1"/>
  <c r="H177" i="1" s="1"/>
  <c r="D176" i="1"/>
  <c r="C176" i="1"/>
  <c r="D175" i="1"/>
  <c r="C175" i="1"/>
  <c r="D174" i="1"/>
  <c r="C174" i="1"/>
  <c r="D173" i="1"/>
  <c r="C173" i="1"/>
  <c r="G173" i="1" s="1"/>
  <c r="D172" i="1"/>
  <c r="C172" i="1"/>
  <c r="D171" i="1"/>
  <c r="C171" i="1"/>
  <c r="D170" i="1"/>
  <c r="C170" i="1"/>
  <c r="D169" i="1"/>
  <c r="C169" i="1"/>
  <c r="D168" i="1"/>
  <c r="C168" i="1"/>
  <c r="G168" i="1" s="1"/>
  <c r="D167" i="1"/>
  <c r="C167" i="1"/>
  <c r="D166" i="1"/>
  <c r="C166" i="1"/>
  <c r="D165" i="1"/>
  <c r="C165" i="1"/>
  <c r="H165" i="1" s="1"/>
  <c r="D164" i="1"/>
  <c r="C164" i="1"/>
  <c r="G164" i="1" s="1"/>
  <c r="D163" i="1"/>
  <c r="C163" i="1"/>
  <c r="D162" i="1"/>
  <c r="C162" i="1"/>
  <c r="H162" i="1" s="1"/>
  <c r="D161" i="1"/>
  <c r="D159" i="1"/>
  <c r="C159" i="1"/>
  <c r="D158" i="1"/>
  <c r="C158" i="1"/>
  <c r="G158" i="1" s="1"/>
  <c r="D157" i="1"/>
  <c r="C157" i="1"/>
  <c r="D156" i="1"/>
  <c r="C156" i="1"/>
  <c r="D155" i="1"/>
  <c r="C155" i="1"/>
  <c r="D154" i="1"/>
  <c r="C154" i="1"/>
  <c r="D153" i="1"/>
  <c r="C153" i="1"/>
  <c r="D152" i="1"/>
  <c r="C152" i="1"/>
  <c r="D151" i="1"/>
  <c r="C151" i="1"/>
  <c r="D150" i="1"/>
  <c r="C150" i="1"/>
  <c r="D147" i="1"/>
  <c r="C147" i="1"/>
  <c r="D146" i="1"/>
  <c r="C146" i="1"/>
  <c r="D145" i="1"/>
  <c r="C145" i="1"/>
  <c r="D144" i="1"/>
  <c r="C144" i="1"/>
  <c r="H144" i="1" s="1"/>
  <c r="D143" i="1"/>
  <c r="C143" i="1"/>
  <c r="D142" i="1"/>
  <c r="C142" i="1"/>
  <c r="D141" i="1"/>
  <c r="C141" i="1"/>
  <c r="D140" i="1"/>
  <c r="C140" i="1"/>
  <c r="G140" i="1" s="1"/>
  <c r="D139" i="1"/>
  <c r="C139" i="1"/>
  <c r="D138" i="1"/>
  <c r="C138" i="1"/>
  <c r="D137" i="1"/>
  <c r="C137" i="1"/>
  <c r="D136" i="1"/>
  <c r="D135" i="1"/>
  <c r="C135" i="1"/>
  <c r="D134" i="1"/>
  <c r="C134" i="1"/>
  <c r="D133" i="1"/>
  <c r="C133" i="1"/>
  <c r="D132" i="1"/>
  <c r="C132" i="1"/>
  <c r="H132" i="1" s="1"/>
  <c r="D131" i="1"/>
  <c r="C131" i="1"/>
  <c r="D130" i="1"/>
  <c r="D129" i="1"/>
  <c r="C129" i="1"/>
  <c r="H129" i="1" s="1"/>
  <c r="D128" i="1"/>
  <c r="C128" i="1"/>
  <c r="D127" i="1"/>
  <c r="C127" i="1"/>
  <c r="D126" i="1"/>
  <c r="C126" i="1"/>
  <c r="H126" i="1" s="1"/>
  <c r="D125" i="1"/>
  <c r="C125" i="1"/>
  <c r="H125" i="1" s="1"/>
  <c r="D124" i="1"/>
  <c r="C124" i="1"/>
  <c r="D123" i="1"/>
  <c r="C123" i="1"/>
  <c r="H123" i="1" s="1"/>
  <c r="D122" i="1"/>
  <c r="C122" i="1"/>
  <c r="H122" i="1" s="1"/>
  <c r="D120" i="1"/>
  <c r="C120" i="1"/>
  <c r="H120" i="1" s="1"/>
  <c r="D119" i="1"/>
  <c r="C119" i="1"/>
  <c r="H119" i="1" s="1"/>
  <c r="D118" i="1"/>
  <c r="C118" i="1"/>
  <c r="H118" i="1" s="1"/>
  <c r="D117" i="1"/>
  <c r="C117" i="1"/>
  <c r="H117" i="1" s="1"/>
  <c r="D116" i="1"/>
  <c r="C116" i="1"/>
  <c r="D115" i="1"/>
  <c r="C115" i="1"/>
  <c r="G115" i="1" s="1"/>
  <c r="D114" i="1"/>
  <c r="C114" i="1"/>
  <c r="H114" i="1" s="1"/>
  <c r="D113" i="1"/>
  <c r="C113" i="1"/>
  <c r="D112" i="1"/>
  <c r="C112" i="1"/>
  <c r="H112" i="1" s="1"/>
  <c r="D111" i="1"/>
  <c r="C111" i="1"/>
  <c r="H111" i="1" s="1"/>
  <c r="D110" i="1"/>
  <c r="C110" i="1"/>
  <c r="D109" i="1"/>
  <c r="C109" i="1"/>
  <c r="H109" i="1" s="1"/>
  <c r="D108" i="1"/>
  <c r="C108" i="1"/>
  <c r="D107" i="1"/>
  <c r="C107" i="1"/>
  <c r="H107" i="1" s="1"/>
  <c r="D106" i="1"/>
  <c r="C106" i="1"/>
  <c r="D105" i="1"/>
  <c r="C105" i="1"/>
  <c r="H105" i="1" s="1"/>
  <c r="D104" i="1"/>
  <c r="C104" i="1"/>
  <c r="D103" i="1"/>
  <c r="C103" i="1"/>
  <c r="D101" i="1"/>
  <c r="C101" i="1"/>
  <c r="D100" i="1"/>
  <c r="C100" i="1"/>
  <c r="H100" i="1" s="1"/>
  <c r="D99" i="1"/>
  <c r="C99" i="1"/>
  <c r="D98" i="1"/>
  <c r="C98" i="1"/>
  <c r="H98" i="1" s="1"/>
  <c r="D97" i="1"/>
  <c r="C97" i="1"/>
  <c r="D96" i="1"/>
  <c r="C96" i="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H85" i="1" s="1"/>
  <c r="D84" i="1"/>
  <c r="C84" i="1"/>
  <c r="H84" i="1" s="1"/>
  <c r="D83" i="1"/>
  <c r="C83" i="1"/>
  <c r="H83" i="1" s="1"/>
  <c r="D82" i="1"/>
  <c r="C82" i="1"/>
  <c r="G82" i="1" s="1"/>
  <c r="D81" i="1"/>
  <c r="C81" i="1"/>
  <c r="H81" i="1" s="1"/>
  <c r="D80" i="1"/>
  <c r="C80" i="1"/>
  <c r="H80" i="1" s="1"/>
  <c r="D79" i="1"/>
  <c r="C79" i="1"/>
  <c r="D77" i="1"/>
  <c r="C77" i="1"/>
  <c r="D76" i="1"/>
  <c r="C76" i="1"/>
  <c r="D75" i="1"/>
  <c r="C75" i="1"/>
  <c r="D74" i="1"/>
  <c r="C74" i="1"/>
  <c r="D73" i="1"/>
  <c r="C73" i="1"/>
  <c r="D72" i="1"/>
  <c r="C72" i="1"/>
  <c r="D71" i="1"/>
  <c r="C71" i="1"/>
  <c r="D70" i="1"/>
  <c r="C70" i="1"/>
  <c r="D69" i="1"/>
  <c r="C69" i="1"/>
  <c r="H69" i="1" s="1"/>
  <c r="D68" i="1"/>
  <c r="C68" i="1"/>
  <c r="D67" i="1"/>
  <c r="C67" i="1"/>
  <c r="D66" i="1"/>
  <c r="C66" i="1"/>
  <c r="D65" i="1"/>
  <c r="C65" i="1"/>
  <c r="H65" i="1" s="1"/>
  <c r="C64" i="1"/>
  <c r="D63" i="1"/>
  <c r="C63" i="1"/>
  <c r="D62" i="1"/>
  <c r="C62" i="1"/>
  <c r="D61" i="1"/>
  <c r="C61" i="1"/>
  <c r="G61" i="1" s="1"/>
  <c r="C60" i="1"/>
  <c r="D59" i="1"/>
  <c r="C59" i="1"/>
  <c r="D58" i="1"/>
  <c r="C58" i="1"/>
  <c r="D57" i="1"/>
  <c r="C57" i="1"/>
  <c r="D56" i="1"/>
  <c r="C56" i="1"/>
  <c r="D55" i="1"/>
  <c r="C55" i="1"/>
  <c r="D54" i="1"/>
  <c r="C54" i="1"/>
  <c r="D53" i="1"/>
  <c r="C53" i="1"/>
  <c r="H53" i="1" s="1"/>
  <c r="D52" i="1"/>
  <c r="C52" i="1"/>
  <c r="D51" i="1"/>
  <c r="C51" i="1"/>
  <c r="D50" i="1"/>
  <c r="C50" i="1"/>
  <c r="D49" i="1"/>
  <c r="D48" i="1"/>
  <c r="C48" i="1"/>
  <c r="H48" i="1" s="1"/>
  <c r="D47" i="1"/>
  <c r="C47" i="1"/>
  <c r="H47" i="1" s="1"/>
  <c r="D46" i="1"/>
  <c r="C46" i="1"/>
  <c r="D44" i="1"/>
  <c r="C44" i="1"/>
  <c r="H44" i="1" s="1"/>
  <c r="D43" i="1"/>
  <c r="C43" i="1"/>
  <c r="D42" i="1"/>
  <c r="C42" i="1"/>
  <c r="H42" i="1" s="1"/>
  <c r="D41" i="1"/>
  <c r="C41" i="1"/>
  <c r="H41" i="1" s="1"/>
  <c r="D40" i="1"/>
  <c r="D39" i="1"/>
  <c r="D38" i="1"/>
  <c r="C38" i="1"/>
  <c r="D37" i="1"/>
  <c r="C37" i="1"/>
  <c r="H37" i="1" s="1"/>
  <c r="D36" i="1"/>
  <c r="C36" i="1"/>
  <c r="H36" i="1" s="1"/>
  <c r="D35" i="1"/>
  <c r="C35" i="1"/>
  <c r="D34" i="1"/>
  <c r="C34" i="1"/>
  <c r="G34" i="1" s="1"/>
  <c r="D33" i="1"/>
  <c r="C33" i="1"/>
  <c r="H33" i="1" s="1"/>
  <c r="D32" i="1"/>
  <c r="C32" i="1"/>
  <c r="D31" i="1"/>
  <c r="C31" i="1"/>
  <c r="H31" i="1" s="1"/>
  <c r="D30" i="1"/>
  <c r="C30" i="1"/>
  <c r="D29" i="1"/>
  <c r="C29" i="1"/>
  <c r="H29" i="1" s="1"/>
  <c r="D28" i="1"/>
  <c r="C28" i="1"/>
  <c r="H28" i="1" s="1"/>
  <c r="D27" i="1"/>
  <c r="C27" i="1"/>
  <c r="H27" i="1" s="1"/>
  <c r="D26" i="1"/>
  <c r="C26" i="1"/>
  <c r="D25" i="1"/>
  <c r="C25" i="1"/>
  <c r="D24" i="1"/>
  <c r="C24" i="1"/>
  <c r="D23" i="1"/>
  <c r="C23" i="1"/>
  <c r="H23" i="1" s="1"/>
  <c r="D22" i="1"/>
  <c r="C22" i="1"/>
  <c r="D21" i="1"/>
  <c r="C21" i="1"/>
  <c r="H21" i="1" s="1"/>
  <c r="D20" i="1"/>
  <c r="C20" i="1"/>
  <c r="H20" i="1" s="1"/>
  <c r="D19" i="1"/>
  <c r="C19" i="1"/>
  <c r="H19" i="1" s="1"/>
  <c r="D18" i="1"/>
  <c r="C18" i="1"/>
  <c r="H18" i="1" s="1"/>
  <c r="D17" i="1"/>
  <c r="C17" i="1"/>
  <c r="H17" i="1" s="1"/>
  <c r="D16" i="1"/>
  <c r="C16" i="1"/>
  <c r="H16" i="1" s="1"/>
  <c r="D15" i="1"/>
  <c r="C15" i="1"/>
  <c r="H15" i="1" s="1"/>
  <c r="D14" i="1"/>
  <c r="C14" i="1"/>
  <c r="D13" i="1"/>
  <c r="D12" i="1"/>
  <c r="C12" i="1"/>
  <c r="D11" i="1"/>
  <c r="C11" i="1"/>
  <c r="D10" i="1"/>
  <c r="C10" i="1"/>
  <c r="D9" i="1"/>
  <c r="C9" i="1"/>
  <c r="D8" i="1"/>
  <c r="C8" i="1"/>
  <c r="D7" i="1"/>
  <c r="C7" i="1"/>
  <c r="D6" i="1"/>
  <c r="C6" i="1"/>
  <c r="D5" i="1"/>
  <c r="C5" i="1"/>
  <c r="D4" i="1"/>
  <c r="C4" i="1"/>
  <c r="H1254" i="1" l="1"/>
  <c r="G185" i="9"/>
  <c r="E185" i="9" s="1"/>
  <c r="B185" i="9" s="1"/>
  <c r="G1541" i="1"/>
  <c r="G1553" i="1"/>
  <c r="J1557" i="1"/>
  <c r="H1574" i="1"/>
  <c r="E38" i="7"/>
  <c r="D38" i="7"/>
  <c r="D22" i="7"/>
  <c r="H34" i="3" s="1"/>
  <c r="D6" i="7"/>
  <c r="C1540" i="1"/>
  <c r="H1023" i="1"/>
  <c r="G1534" i="1"/>
  <c r="H1533" i="1"/>
  <c r="H1528" i="1"/>
  <c r="H1527" i="1"/>
  <c r="E114" i="6"/>
  <c r="F115" i="6"/>
  <c r="H1507" i="1"/>
  <c r="F107" i="6"/>
  <c r="H1501" i="1"/>
  <c r="G1486" i="1"/>
  <c r="F82" i="6"/>
  <c r="F75" i="6"/>
  <c r="H1469" i="1"/>
  <c r="G1465" i="1"/>
  <c r="F61" i="6"/>
  <c r="H1459" i="1"/>
  <c r="H1455" i="1"/>
  <c r="F54" i="6"/>
  <c r="G1453" i="1"/>
  <c r="H1451" i="1"/>
  <c r="F43" i="6"/>
  <c r="H1437" i="1"/>
  <c r="H1428" i="1"/>
  <c r="F28" i="6"/>
  <c r="G1427" i="1"/>
  <c r="G1421" i="1"/>
  <c r="H1413" i="1"/>
  <c r="G1409" i="1"/>
  <c r="F13" i="6"/>
  <c r="G1385" i="1"/>
  <c r="H1373" i="1"/>
  <c r="H1365" i="1"/>
  <c r="H1362" i="1"/>
  <c r="H1341" i="1"/>
  <c r="H1319" i="1"/>
  <c r="F297" i="5"/>
  <c r="E335" i="9"/>
  <c r="B335" i="9" s="1"/>
  <c r="F291" i="5"/>
  <c r="F274" i="5"/>
  <c r="E304" i="9"/>
  <c r="B304" i="9" s="1"/>
  <c r="H1256" i="1"/>
  <c r="F248" i="5"/>
  <c r="H1251" i="1"/>
  <c r="E333" i="9"/>
  <c r="E332" i="9"/>
  <c r="G1247" i="1"/>
  <c r="E328" i="9"/>
  <c r="G1244" i="1"/>
  <c r="E219" i="5"/>
  <c r="G1235" i="1"/>
  <c r="G1232" i="1"/>
  <c r="F220" i="5"/>
  <c r="E324" i="9"/>
  <c r="B324" i="9" s="1"/>
  <c r="H1224" i="1"/>
  <c r="G1217" i="1"/>
  <c r="H1212" i="1"/>
  <c r="H338" i="9"/>
  <c r="D1207" i="1"/>
  <c r="G1208" i="1"/>
  <c r="C1201" i="1"/>
  <c r="E319" i="9"/>
  <c r="G1199" i="1"/>
  <c r="E178" i="5"/>
  <c r="D1182" i="1" s="1"/>
  <c r="G1184" i="1"/>
  <c r="H1179" i="1"/>
  <c r="H1176" i="1"/>
  <c r="F165" i="5"/>
  <c r="G1172" i="1"/>
  <c r="H1170" i="1"/>
  <c r="E317" i="9"/>
  <c r="B317" i="9" s="1"/>
  <c r="E318" i="9"/>
  <c r="B318" i="9" s="1"/>
  <c r="G1166" i="1"/>
  <c r="G1154" i="1"/>
  <c r="F136" i="5"/>
  <c r="G1106" i="1"/>
  <c r="G1103" i="1"/>
  <c r="H1098" i="1"/>
  <c r="G1094" i="1"/>
  <c r="E307" i="9"/>
  <c r="B307" i="9" s="1"/>
  <c r="F82" i="5"/>
  <c r="G1085" i="1"/>
  <c r="H1080" i="1"/>
  <c r="G1079" i="1"/>
  <c r="F71" i="5"/>
  <c r="F341" i="9"/>
  <c r="G1073" i="1"/>
  <c r="H1060" i="1"/>
  <c r="F52" i="5"/>
  <c r="G1058" i="1"/>
  <c r="H1054" i="1"/>
  <c r="F45" i="5"/>
  <c r="H1044" i="1"/>
  <c r="G1043" i="1"/>
  <c r="F35" i="5"/>
  <c r="H1034" i="1"/>
  <c r="F29" i="5"/>
  <c r="H1031" i="1"/>
  <c r="H1026" i="1"/>
  <c r="H1024" i="1"/>
  <c r="F19" i="5"/>
  <c r="H1020" i="1"/>
  <c r="E12" i="5"/>
  <c r="D1017" i="1" s="1"/>
  <c r="F8" i="5"/>
  <c r="D25" i="8"/>
  <c r="C1602" i="1" s="1"/>
  <c r="D6" i="8"/>
  <c r="C1583" i="1" s="1"/>
  <c r="H1583" i="1" s="1"/>
  <c r="H993" i="1"/>
  <c r="E168" i="9"/>
  <c r="H984" i="1"/>
  <c r="H965" i="1"/>
  <c r="H952" i="1"/>
  <c r="H948" i="1"/>
  <c r="F277" i="9"/>
  <c r="H925" i="1"/>
  <c r="H913" i="1"/>
  <c r="E118" i="9"/>
  <c r="E102" i="9"/>
  <c r="H885" i="1"/>
  <c r="H871" i="1"/>
  <c r="E92" i="9"/>
  <c r="H867" i="1"/>
  <c r="G861" i="1"/>
  <c r="H859" i="1"/>
  <c r="H848" i="1"/>
  <c r="H840" i="1"/>
  <c r="G825" i="1"/>
  <c r="H821" i="1"/>
  <c r="H763" i="1"/>
  <c r="H760" i="1"/>
  <c r="H744" i="1"/>
  <c r="H739" i="1"/>
  <c r="H720" i="1"/>
  <c r="H705" i="1"/>
  <c r="H687" i="1"/>
  <c r="E35" i="9"/>
  <c r="H667" i="1"/>
  <c r="H664" i="1"/>
  <c r="F230" i="9"/>
  <c r="E26" i="9"/>
  <c r="E25" i="9"/>
  <c r="H649" i="1"/>
  <c r="H647" i="1"/>
  <c r="F656" i="4"/>
  <c r="E173" i="9"/>
  <c r="E629" i="4"/>
  <c r="D623" i="1" s="1"/>
  <c r="H625" i="1"/>
  <c r="E172" i="9"/>
  <c r="H615" i="1"/>
  <c r="E166" i="9"/>
  <c r="B166" i="9" s="1"/>
  <c r="E165" i="9"/>
  <c r="F291" i="9"/>
  <c r="F290" i="9"/>
  <c r="E164" i="9"/>
  <c r="E163" i="9"/>
  <c r="F287" i="9"/>
  <c r="E160" i="9"/>
  <c r="F609" i="4"/>
  <c r="F284" i="9"/>
  <c r="H597" i="1"/>
  <c r="F283" i="9"/>
  <c r="E153" i="9"/>
  <c r="E152" i="9"/>
  <c r="F279" i="9"/>
  <c r="E149" i="9"/>
  <c r="H588" i="1"/>
  <c r="H585" i="1"/>
  <c r="H586" i="1"/>
  <c r="H573" i="1"/>
  <c r="E148" i="9"/>
  <c r="B148" i="9" s="1"/>
  <c r="E146" i="9"/>
  <c r="H556" i="1"/>
  <c r="E141" i="9"/>
  <c r="E140" i="9"/>
  <c r="E139" i="9"/>
  <c r="E138" i="9"/>
  <c r="F275" i="9"/>
  <c r="E137" i="9"/>
  <c r="E134" i="9"/>
  <c r="B134" i="9" s="1"/>
  <c r="E536" i="4"/>
  <c r="D530" i="1" s="1"/>
  <c r="E132" i="9"/>
  <c r="F271" i="9"/>
  <c r="H532" i="1"/>
  <c r="H528" i="1"/>
  <c r="E522" i="4"/>
  <c r="D516" i="1" s="1"/>
  <c r="H518" i="1"/>
  <c r="E128" i="9"/>
  <c r="E127" i="9"/>
  <c r="E126" i="9"/>
  <c r="B126" i="9" s="1"/>
  <c r="H509" i="1"/>
  <c r="E124" i="9"/>
  <c r="B124" i="9" s="1"/>
  <c r="F269" i="9"/>
  <c r="F268" i="9"/>
  <c r="F267" i="9"/>
  <c r="F263" i="9"/>
  <c r="E115" i="9"/>
  <c r="E114" i="9"/>
  <c r="F261" i="9"/>
  <c r="E113" i="9"/>
  <c r="F260" i="9"/>
  <c r="F259" i="9"/>
  <c r="H484" i="1"/>
  <c r="E479" i="4"/>
  <c r="D473" i="1" s="1"/>
  <c r="H476" i="1"/>
  <c r="G470" i="1"/>
  <c r="F255" i="9"/>
  <c r="B255" i="9" s="1"/>
  <c r="H469" i="1"/>
  <c r="G467" i="1"/>
  <c r="H465" i="1"/>
  <c r="E466" i="4"/>
  <c r="D460" i="1" s="1"/>
  <c r="E105" i="9"/>
  <c r="H451" i="1"/>
  <c r="E98" i="9"/>
  <c r="F253" i="9"/>
  <c r="F251" i="9"/>
  <c r="F250" i="9"/>
  <c r="B250" i="9" s="1"/>
  <c r="E431" i="4"/>
  <c r="D425" i="1" s="1"/>
  <c r="E91" i="9"/>
  <c r="E90" i="9"/>
  <c r="G431" i="1"/>
  <c r="H407" i="1"/>
  <c r="H398" i="1"/>
  <c r="H397" i="1"/>
  <c r="H396" i="1"/>
  <c r="F393" i="4"/>
  <c r="H389" i="1"/>
  <c r="H382" i="1"/>
  <c r="H378" i="1"/>
  <c r="F379" i="4"/>
  <c r="F374" i="4"/>
  <c r="G362" i="1"/>
  <c r="H359" i="1"/>
  <c r="H349" i="1"/>
  <c r="G338" i="1"/>
  <c r="H334" i="1"/>
  <c r="H327" i="1"/>
  <c r="G323" i="1"/>
  <c r="H321" i="1"/>
  <c r="F322" i="4"/>
  <c r="C309" i="1"/>
  <c r="H312" i="1"/>
  <c r="G308" i="1"/>
  <c r="F310" i="4"/>
  <c r="F426" i="4"/>
  <c r="H421" i="1"/>
  <c r="E88" i="9"/>
  <c r="B88" i="9" s="1"/>
  <c r="F289" i="4"/>
  <c r="E84" i="9"/>
  <c r="F283" i="4"/>
  <c r="E273" i="4"/>
  <c r="D269" i="1" s="1"/>
  <c r="H271" i="1"/>
  <c r="F247" i="9"/>
  <c r="E82" i="9"/>
  <c r="B82" i="9" s="1"/>
  <c r="F269" i="4"/>
  <c r="E262" i="4"/>
  <c r="D258" i="1" s="1"/>
  <c r="E81" i="9"/>
  <c r="E80" i="9"/>
  <c r="E76" i="9"/>
  <c r="E74" i="9"/>
  <c r="E71" i="9"/>
  <c r="F237" i="4"/>
  <c r="H228" i="1"/>
  <c r="E221" i="4"/>
  <c r="D217" i="1" s="1"/>
  <c r="D221" i="4"/>
  <c r="C217" i="1"/>
  <c r="C218" i="1"/>
  <c r="F216" i="4"/>
  <c r="E66" i="9"/>
  <c r="F245" i="9"/>
  <c r="E62" i="9"/>
  <c r="E202" i="4"/>
  <c r="D198" i="1" s="1"/>
  <c r="E60" i="9"/>
  <c r="E58" i="9"/>
  <c r="B58" i="9" s="1"/>
  <c r="E57" i="9"/>
  <c r="E56" i="9"/>
  <c r="F243" i="9"/>
  <c r="H192" i="1"/>
  <c r="E54" i="9"/>
  <c r="E53" i="9"/>
  <c r="G182" i="1"/>
  <c r="E52" i="9"/>
  <c r="F239" i="9"/>
  <c r="B238" i="9"/>
  <c r="H178" i="1"/>
  <c r="G176" i="1"/>
  <c r="G175" i="1"/>
  <c r="G170" i="1"/>
  <c r="H169" i="1"/>
  <c r="F170" i="4"/>
  <c r="G167" i="1"/>
  <c r="H166" i="1"/>
  <c r="H163" i="1"/>
  <c r="F165" i="4"/>
  <c r="F160" i="4"/>
  <c r="D153" i="4"/>
  <c r="C149" i="1" s="1"/>
  <c r="E48" i="9"/>
  <c r="G150" i="1"/>
  <c r="H128" i="1"/>
  <c r="F129" i="4"/>
  <c r="G127" i="1"/>
  <c r="F126" i="4"/>
  <c r="G124" i="1"/>
  <c r="H116" i="1"/>
  <c r="F120" i="4"/>
  <c r="E46" i="9"/>
  <c r="B46" i="9" s="1"/>
  <c r="H113" i="1"/>
  <c r="H110" i="1"/>
  <c r="H108" i="1"/>
  <c r="F107" i="4"/>
  <c r="F235" i="9"/>
  <c r="G106" i="1"/>
  <c r="H103" i="1"/>
  <c r="H104" i="1"/>
  <c r="H101" i="1"/>
  <c r="E44" i="9"/>
  <c r="H99" i="1"/>
  <c r="G97" i="1"/>
  <c r="H96" i="1"/>
  <c r="H95" i="1"/>
  <c r="H93" i="1"/>
  <c r="G91" i="1"/>
  <c r="H89" i="1"/>
  <c r="E82" i="4"/>
  <c r="D78" i="1" s="1"/>
  <c r="H87" i="1"/>
  <c r="F91" i="4"/>
  <c r="F231" i="9"/>
  <c r="F83" i="4"/>
  <c r="H79" i="1"/>
  <c r="H73" i="1"/>
  <c r="H77" i="1"/>
  <c r="E38" i="9"/>
  <c r="E37" i="9"/>
  <c r="B37" i="9" s="1"/>
  <c r="E34" i="9"/>
  <c r="B34" i="9" s="1"/>
  <c r="F64" i="4"/>
  <c r="E32" i="9"/>
  <c r="B32" i="9" s="1"/>
  <c r="H57" i="1"/>
  <c r="F58" i="4"/>
  <c r="E30" i="9"/>
  <c r="H46" i="1"/>
  <c r="G43" i="1"/>
  <c r="H38" i="1"/>
  <c r="H35" i="1"/>
  <c r="H32" i="1"/>
  <c r="H30" i="1"/>
  <c r="F29" i="4"/>
  <c r="G25" i="1"/>
  <c r="H26" i="1"/>
  <c r="H24" i="1"/>
  <c r="H22" i="1"/>
  <c r="F23" i="4"/>
  <c r="F229" i="9"/>
  <c r="H14" i="1"/>
  <c r="G10" i="1"/>
  <c r="H6" i="1"/>
  <c r="H510" i="1"/>
  <c r="H527" i="1"/>
  <c r="C1571" i="1"/>
  <c r="H35" i="3"/>
  <c r="H7" i="1"/>
  <c r="H11" i="1"/>
  <c r="H50" i="1"/>
  <c r="H54" i="1"/>
  <c r="G58" i="1"/>
  <c r="H62" i="1"/>
  <c r="H66" i="1"/>
  <c r="H70" i="1"/>
  <c r="H74" i="1"/>
  <c r="H133" i="1"/>
  <c r="G137" i="1"/>
  <c r="H145" i="1"/>
  <c r="H151" i="1"/>
  <c r="G155" i="1"/>
  <c r="H222" i="1"/>
  <c r="H243" i="1"/>
  <c r="H247" i="1"/>
  <c r="G251" i="1"/>
  <c r="H255" i="1"/>
  <c r="H272" i="1"/>
  <c r="H276" i="1"/>
  <c r="G280" i="1"/>
  <c r="H284" i="1"/>
  <c r="G292" i="1"/>
  <c r="G299" i="1"/>
  <c r="H309" i="1"/>
  <c r="H318" i="1"/>
  <c r="H335" i="1"/>
  <c r="H371" i="1"/>
  <c r="H383" i="1"/>
  <c r="H387" i="1"/>
  <c r="H408" i="1"/>
  <c r="G414" i="1"/>
  <c r="H436" i="1"/>
  <c r="H448" i="1"/>
  <c r="H456" i="1"/>
  <c r="H477" i="1"/>
  <c r="H481" i="1"/>
  <c r="H486" i="1"/>
  <c r="H490" i="1"/>
  <c r="H494" i="1"/>
  <c r="H519" i="1"/>
  <c r="H523" i="1"/>
  <c r="H533" i="1"/>
  <c r="H537" i="1"/>
  <c r="H549" i="1"/>
  <c r="H553" i="1"/>
  <c r="H561" i="1"/>
  <c r="H566" i="1"/>
  <c r="H570" i="1"/>
  <c r="H574" i="1"/>
  <c r="H579" i="1"/>
  <c r="H583" i="1"/>
  <c r="H587" i="1"/>
  <c r="H600" i="1"/>
  <c r="H612" i="1"/>
  <c r="H620" i="1"/>
  <c r="H8" i="1"/>
  <c r="H12" i="1"/>
  <c r="H51" i="1"/>
  <c r="H55" i="1"/>
  <c r="H59" i="1"/>
  <c r="H63" i="1"/>
  <c r="H67" i="1"/>
  <c r="H71" i="1"/>
  <c r="H75" i="1"/>
  <c r="H142" i="1"/>
  <c r="G146" i="1"/>
  <c r="G152" i="1"/>
  <c r="G203" i="1"/>
  <c r="H207" i="1"/>
  <c r="H211" i="1"/>
  <c r="G215" i="1"/>
  <c r="H219" i="1"/>
  <c r="H223" i="1"/>
  <c r="H244" i="1"/>
  <c r="G248" i="1"/>
  <c r="G256" i="1"/>
  <c r="H273" i="1"/>
  <c r="H285" i="1"/>
  <c r="H300" i="1"/>
  <c r="H306" i="1"/>
  <c r="H310" i="1"/>
  <c r="G314" i="1"/>
  <c r="H319" i="1"/>
  <c r="G332" i="1"/>
  <c r="H340" i="1"/>
  <c r="H372" i="1"/>
  <c r="H376" i="1"/>
  <c r="H380" i="1"/>
  <c r="H405" i="1"/>
  <c r="H409" i="1"/>
  <c r="H437" i="1"/>
  <c r="H445" i="1"/>
  <c r="H449" i="1"/>
  <c r="H453" i="1"/>
  <c r="H457" i="1"/>
  <c r="H474" i="1"/>
  <c r="G482" i="1"/>
  <c r="H487" i="1"/>
  <c r="H495" i="1"/>
  <c r="H520" i="1"/>
  <c r="H524" i="1"/>
  <c r="H534" i="1"/>
  <c r="H538" i="1"/>
  <c r="H542" i="1"/>
  <c r="H546" i="1"/>
  <c r="H558" i="1"/>
  <c r="H567" i="1"/>
  <c r="H571" i="1"/>
  <c r="H575" i="1"/>
  <c r="I30" i="3"/>
  <c r="D1510" i="1"/>
  <c r="H5" i="1"/>
  <c r="H52" i="1"/>
  <c r="H56" i="1"/>
  <c r="H60" i="1"/>
  <c r="G64" i="1"/>
  <c r="H68" i="1"/>
  <c r="H72" i="1"/>
  <c r="H76" i="1"/>
  <c r="H131" i="1"/>
  <c r="H135" i="1"/>
  <c r="G139" i="1"/>
  <c r="H147" i="1"/>
  <c r="H153" i="1"/>
  <c r="G157" i="1"/>
  <c r="G191" i="1"/>
  <c r="H195" i="1"/>
  <c r="G200" i="1"/>
  <c r="H208" i="1"/>
  <c r="G212" i="1"/>
  <c r="H216" i="1"/>
  <c r="H220" i="1"/>
  <c r="G224" i="1"/>
  <c r="H249" i="1"/>
  <c r="H282" i="1"/>
  <c r="H301" i="1"/>
  <c r="H307" i="1"/>
  <c r="G311" i="1"/>
  <c r="H315" i="1"/>
  <c r="G320" i="1"/>
  <c r="H333" i="1"/>
  <c r="H373" i="1"/>
  <c r="G381" i="1"/>
  <c r="H385" i="1"/>
  <c r="H410" i="1"/>
  <c r="G434" i="1"/>
  <c r="H442" i="1"/>
  <c r="G446" i="1"/>
  <c r="H450" i="1"/>
  <c r="G458" i="1"/>
  <c r="H475" i="1"/>
  <c r="G479" i="1"/>
  <c r="H483" i="1"/>
  <c r="H488" i="1"/>
  <c r="H492" i="1"/>
  <c r="H517" i="1"/>
  <c r="H521" i="1"/>
  <c r="H525" i="1"/>
  <c r="H531" i="1"/>
  <c r="H543" i="1"/>
  <c r="H555" i="1"/>
  <c r="H572" i="1"/>
  <c r="H576" i="1"/>
  <c r="H187" i="1"/>
  <c r="C1152" i="1"/>
  <c r="G1118" i="1"/>
  <c r="G1139" i="1"/>
  <c r="G1211" i="1"/>
  <c r="H1492" i="1"/>
  <c r="E230" i="4"/>
  <c r="D226" i="1" s="1"/>
  <c r="E584" i="4"/>
  <c r="D578" i="1" s="1"/>
  <c r="E89" i="9"/>
  <c r="B89" i="9" s="1"/>
  <c r="E136" i="9"/>
  <c r="E144" i="9"/>
  <c r="F242" i="9"/>
  <c r="F266" i="9"/>
  <c r="F274" i="9"/>
  <c r="E312" i="9"/>
  <c r="B312" i="9" s="1"/>
  <c r="E322" i="9"/>
  <c r="E330" i="9"/>
  <c r="H626" i="1"/>
  <c r="H630" i="1"/>
  <c r="H636" i="1"/>
  <c r="H1262" i="1"/>
  <c r="G1295" i="1"/>
  <c r="H1518" i="1"/>
  <c r="G1522" i="1"/>
  <c r="D89" i="6"/>
  <c r="E33" i="9"/>
  <c r="B33" i="9" s="1"/>
  <c r="E64" i="9"/>
  <c r="E69" i="9"/>
  <c r="B69" i="9" s="1"/>
  <c r="E100" i="9"/>
  <c r="E108" i="9"/>
  <c r="E116" i="9"/>
  <c r="F237" i="9"/>
  <c r="F285" i="9"/>
  <c r="E28" i="9"/>
  <c r="E41" i="9"/>
  <c r="E59" i="9"/>
  <c r="E67" i="9"/>
  <c r="E72" i="9"/>
  <c r="E77" i="9"/>
  <c r="E103" i="9"/>
  <c r="E129" i="9"/>
  <c r="E142" i="9"/>
  <c r="E150" i="9"/>
  <c r="E161" i="9"/>
  <c r="F232" i="9"/>
  <c r="F240" i="9"/>
  <c r="F248" i="9"/>
  <c r="F256" i="9"/>
  <c r="F272" i="9"/>
  <c r="E294" i="9"/>
  <c r="B294" i="9" s="1"/>
  <c r="E320" i="9"/>
  <c r="B320" i="9" s="1"/>
  <c r="H577" i="1"/>
  <c r="H627" i="1"/>
  <c r="H631" i="1"/>
  <c r="G1064" i="1"/>
  <c r="G1145" i="1"/>
  <c r="H1149" i="1"/>
  <c r="G1157" i="1"/>
  <c r="H1188" i="1"/>
  <c r="G1241" i="1"/>
  <c r="G1253" i="1"/>
  <c r="H1263" i="1"/>
  <c r="G1418" i="1"/>
  <c r="H1422" i="1"/>
  <c r="H1452" i="1"/>
  <c r="H1456" i="1"/>
  <c r="H1468" i="1"/>
  <c r="H1472" i="1"/>
  <c r="G1498" i="1"/>
  <c r="H1502" i="1"/>
  <c r="H1506" i="1"/>
  <c r="H1515" i="1"/>
  <c r="G1519" i="1"/>
  <c r="H1575" i="1"/>
  <c r="D140" i="4"/>
  <c r="E323" i="9"/>
  <c r="D134" i="4"/>
  <c r="F134" i="4" s="1"/>
  <c r="E147" i="5"/>
  <c r="D1152" i="1" s="1"/>
  <c r="E65" i="9"/>
  <c r="E70" i="9"/>
  <c r="E93" i="9"/>
  <c r="E101" i="9"/>
  <c r="E117" i="9"/>
  <c r="E326" i="9"/>
  <c r="B326" i="9" s="1"/>
  <c r="E340" i="9"/>
  <c r="B340" i="9" s="1"/>
  <c r="H624" i="1"/>
  <c r="H628" i="1"/>
  <c r="H1524" i="1"/>
  <c r="J1576" i="1"/>
  <c r="J1580" i="1"/>
  <c r="E29" i="9"/>
  <c r="E42" i="9"/>
  <c r="E68" i="9"/>
  <c r="B76" i="9"/>
  <c r="E78" i="9"/>
  <c r="E96" i="9"/>
  <c r="E104" i="9"/>
  <c r="E112" i="9"/>
  <c r="E120" i="9"/>
  <c r="E125" i="9"/>
  <c r="E130" i="9"/>
  <c r="E151" i="9"/>
  <c r="E162" i="9"/>
  <c r="F233" i="9"/>
  <c r="F241" i="9"/>
  <c r="F249" i="9"/>
  <c r="F257" i="9"/>
  <c r="F265" i="9"/>
  <c r="B265" i="9" s="1"/>
  <c r="F273" i="9"/>
  <c r="F281" i="9"/>
  <c r="F289" i="9"/>
  <c r="E311" i="9"/>
  <c r="E321" i="9"/>
  <c r="E329" i="9"/>
  <c r="B329" i="9" s="1"/>
  <c r="H650" i="1"/>
  <c r="H654" i="1"/>
  <c r="H658" i="1"/>
  <c r="H662" i="1"/>
  <c r="H666" i="1"/>
  <c r="H670" i="1"/>
  <c r="H674" i="1"/>
  <c r="H678" i="1"/>
  <c r="H690" i="1"/>
  <c r="H702" i="1"/>
  <c r="H706" i="1"/>
  <c r="H714" i="1"/>
  <c r="H718" i="1"/>
  <c r="H726" i="1"/>
  <c r="H730" i="1"/>
  <c r="H738" i="1"/>
  <c r="H742" i="1"/>
  <c r="H750" i="1"/>
  <c r="H754" i="1"/>
  <c r="H762" i="1"/>
  <c r="H766" i="1"/>
  <c r="H774" i="1"/>
  <c r="H778" i="1"/>
  <c r="H786" i="1"/>
  <c r="H790" i="1"/>
  <c r="H798" i="1"/>
  <c r="G802" i="1"/>
  <c r="H810" i="1"/>
  <c r="H814" i="1"/>
  <c r="H818" i="1"/>
  <c r="H830" i="1"/>
  <c r="H834" i="1"/>
  <c r="H842" i="1"/>
  <c r="H846" i="1"/>
  <c r="H858" i="1"/>
  <c r="H862" i="1"/>
  <c r="H866" i="1"/>
  <c r="H870" i="1"/>
  <c r="H878" i="1"/>
  <c r="H882" i="1"/>
  <c r="H886" i="1"/>
  <c r="H890" i="1"/>
  <c r="H894" i="1"/>
  <c r="H898" i="1"/>
  <c r="H902" i="1"/>
  <c r="H906" i="1"/>
  <c r="H914" i="1"/>
  <c r="H930" i="1"/>
  <c r="H934" i="1"/>
  <c r="H938" i="1"/>
  <c r="H942" i="1"/>
  <c r="H950" i="1"/>
  <c r="H962" i="1"/>
  <c r="H966" i="1"/>
  <c r="H970" i="1"/>
  <c r="H974" i="1"/>
  <c r="H978" i="1"/>
  <c r="H986" i="1"/>
  <c r="H990" i="1"/>
  <c r="H994" i="1"/>
  <c r="H1002" i="1"/>
  <c r="H1006" i="1"/>
  <c r="H1016" i="1"/>
  <c r="H1021" i="1"/>
  <c r="H1025" i="1"/>
  <c r="H1029" i="1"/>
  <c r="H1033" i="1"/>
  <c r="G1037" i="1"/>
  <c r="H1041" i="1"/>
  <c r="G1049" i="1"/>
  <c r="H1053" i="1"/>
  <c r="H1057" i="1"/>
  <c r="G1070" i="1"/>
  <c r="G1097" i="1"/>
  <c r="G1109" i="1"/>
  <c r="H1113" i="1"/>
  <c r="G1121" i="1"/>
  <c r="G1130" i="1"/>
  <c r="G1214" i="1"/>
  <c r="H1491" i="1"/>
  <c r="E647" i="4"/>
  <c r="D641" i="1" s="1"/>
  <c r="E45" i="9"/>
  <c r="E50" i="9"/>
  <c r="H1294" i="1"/>
  <c r="H1517" i="1"/>
  <c r="H1521" i="1"/>
  <c r="E40"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J1548" i="1"/>
  <c r="H1550" i="1"/>
  <c r="G1550" i="1"/>
  <c r="J1550" i="1"/>
  <c r="H1552" i="1"/>
  <c r="G1552" i="1"/>
  <c r="J1552" i="1"/>
  <c r="H1554" i="1"/>
  <c r="G1554" i="1"/>
  <c r="J1554" i="1"/>
  <c r="G1556" i="1"/>
  <c r="H1556" i="1"/>
  <c r="G1557" i="1"/>
  <c r="G1558" i="1"/>
  <c r="H1559" i="1"/>
  <c r="J1559" i="1"/>
  <c r="G1559" i="1"/>
  <c r="I1559" i="1" s="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33" i="4"/>
  <c r="E70" i="5"/>
  <c r="D1075" i="1" s="1"/>
  <c r="E89" i="6"/>
  <c r="D1485" i="1" s="1"/>
  <c r="E22" i="7"/>
  <c r="H310" i="9"/>
  <c r="G177" i="9"/>
  <c r="E177" i="9" s="1"/>
  <c r="B177" i="9" s="1"/>
  <c r="B25" i="9"/>
  <c r="B26" i="9"/>
  <c r="B28" i="9"/>
  <c r="B29" i="9"/>
  <c r="B30" i="9"/>
  <c r="B35" i="9"/>
  <c r="B38" i="9"/>
  <c r="B40" i="9"/>
  <c r="B41" i="9"/>
  <c r="B42" i="9"/>
  <c r="B44" i="9"/>
  <c r="B45" i="9"/>
  <c r="B48" i="9"/>
  <c r="E49" i="9"/>
  <c r="B50" i="9"/>
  <c r="B52" i="9"/>
  <c r="B53" i="9"/>
  <c r="B54" i="9"/>
  <c r="B56" i="9"/>
  <c r="B57" i="9"/>
  <c r="B59" i="9"/>
  <c r="B60" i="9"/>
  <c r="B62" i="9"/>
  <c r="B64" i="9"/>
  <c r="B65" i="9"/>
  <c r="B66" i="9"/>
  <c r="B67" i="9"/>
  <c r="B68" i="9"/>
  <c r="B70" i="9"/>
  <c r="B72" i="9"/>
  <c r="E73" i="9"/>
  <c r="B74" i="9"/>
  <c r="E75" i="9"/>
  <c r="B75" i="9" s="1"/>
  <c r="B77" i="9"/>
  <c r="B78" i="9"/>
  <c r="B80" i="9"/>
  <c r="B81" i="9"/>
  <c r="B84" i="9"/>
  <c r="B90" i="9"/>
  <c r="B91" i="9"/>
  <c r="B92" i="9"/>
  <c r="B93" i="9"/>
  <c r="B94" i="9"/>
  <c r="B96" i="9"/>
  <c r="B98" i="9"/>
  <c r="B100" i="9"/>
  <c r="B101" i="9"/>
  <c r="B102" i="9"/>
  <c r="B103" i="9"/>
  <c r="B104" i="9"/>
  <c r="B105" i="9"/>
  <c r="B106" i="9"/>
  <c r="B108" i="9"/>
  <c r="E111" i="9"/>
  <c r="B111" i="9" s="1"/>
  <c r="B112" i="9"/>
  <c r="B113" i="9"/>
  <c r="B114" i="9"/>
  <c r="B115" i="9"/>
  <c r="B116" i="9"/>
  <c r="B117" i="9"/>
  <c r="B118" i="9"/>
  <c r="B120" i="9"/>
  <c r="B125" i="9"/>
  <c r="B127" i="9"/>
  <c r="B128" i="9"/>
  <c r="B129" i="9"/>
  <c r="B130" i="9"/>
  <c r="B132" i="9"/>
  <c r="B136" i="9"/>
  <c r="B137" i="9"/>
  <c r="B138" i="9"/>
  <c r="B139" i="9"/>
  <c r="B140" i="9"/>
  <c r="B141" i="9"/>
  <c r="B142" i="9"/>
  <c r="B144" i="9"/>
  <c r="B146" i="9"/>
  <c r="B149" i="9"/>
  <c r="B150" i="9"/>
  <c r="B151" i="9"/>
  <c r="B152" i="9"/>
  <c r="B153" i="9"/>
  <c r="E155" i="9"/>
  <c r="B155" i="9" s="1"/>
  <c r="E157" i="9"/>
  <c r="B157" i="9" s="1"/>
  <c r="B160" i="9"/>
  <c r="B161" i="9"/>
  <c r="B162" i="9"/>
  <c r="B163" i="9"/>
  <c r="B164" i="9"/>
  <c r="B165" i="9"/>
  <c r="B168" i="9"/>
  <c r="E169" i="9"/>
  <c r="B169" i="9" s="1"/>
  <c r="E170" i="9"/>
  <c r="B170" i="9" s="1"/>
  <c r="B172" i="9"/>
  <c r="B173" i="9"/>
  <c r="B230" i="9"/>
  <c r="B232" i="9"/>
  <c r="B239" i="9"/>
  <c r="B240" i="9"/>
  <c r="B242" i="9"/>
  <c r="F244" i="9"/>
  <c r="B244" i="9" s="1"/>
  <c r="B251" i="9"/>
  <c r="F252" i="9"/>
  <c r="B252" i="9" s="1"/>
  <c r="B254" i="9"/>
  <c r="B256" i="9"/>
  <c r="F258" i="9"/>
  <c r="B262" i="9"/>
  <c r="B263" i="9"/>
  <c r="B266" i="9"/>
  <c r="B268" i="9"/>
  <c r="F270" i="9"/>
  <c r="B274" i="9"/>
  <c r="B275" i="9"/>
  <c r="B278" i="9"/>
  <c r="B286" i="9"/>
  <c r="B287" i="9"/>
  <c r="B290" i="9"/>
  <c r="B311" i="9"/>
  <c r="E313" i="9"/>
  <c r="B319" i="9"/>
  <c r="B321" i="9"/>
  <c r="B322" i="9"/>
  <c r="B323" i="9"/>
  <c r="B328" i="9"/>
  <c r="B330" i="9"/>
  <c r="B332" i="9"/>
  <c r="B333"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25" i="1"/>
  <c r="H40"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E308" i="4"/>
  <c r="D51" i="8"/>
  <c r="C1634" i="1"/>
  <c r="H1471" i="1"/>
  <c r="H1504" i="1"/>
  <c r="J1543" i="1"/>
  <c r="G1574" i="1"/>
  <c r="I1574" i="1" s="1"/>
  <c r="H1577" i="1"/>
  <c r="E106" i="4"/>
  <c r="D102" i="1" s="1"/>
  <c r="D178" i="5"/>
  <c r="F181" i="5"/>
  <c r="H1465" i="1"/>
  <c r="G1481" i="1"/>
  <c r="H1498" i="1"/>
  <c r="G1514" i="1"/>
  <c r="H1534" i="1"/>
  <c r="J1541" i="1"/>
  <c r="G1543" i="1"/>
  <c r="I1543" i="1" s="1"/>
  <c r="G1569" i="1"/>
  <c r="G1595" i="1"/>
  <c r="H1679" i="1"/>
  <c r="G1679" i="1"/>
  <c r="D273" i="4"/>
  <c r="F274" i="4"/>
  <c r="H336" i="9"/>
  <c r="E177" i="5"/>
  <c r="G1455" i="1"/>
  <c r="H1462" i="1"/>
  <c r="G1468" i="1"/>
  <c r="G1478" i="1"/>
  <c r="G1488" i="1"/>
  <c r="H1495" i="1"/>
  <c r="G1501" i="1"/>
  <c r="G1511" i="1"/>
  <c r="G1524" i="1"/>
  <c r="H1531" i="1"/>
  <c r="J1546" i="1"/>
  <c r="G1562" i="1"/>
  <c r="I1562" i="1" s="1"/>
  <c r="H1569" i="1"/>
  <c r="E361" i="4"/>
  <c r="J1562" i="1"/>
  <c r="G1565" i="1"/>
  <c r="G1580" i="1"/>
  <c r="G1587" i="1"/>
  <c r="G1613" i="1"/>
  <c r="B71" i="9"/>
  <c r="B235" i="9"/>
  <c r="G1449" i="1"/>
  <c r="G1462" i="1"/>
  <c r="G1472" i="1"/>
  <c r="G1495" i="1"/>
  <c r="G1505" i="1"/>
  <c r="G1518" i="1"/>
  <c r="G1531" i="1"/>
  <c r="H1541" i="1"/>
  <c r="I1541" i="1" s="1"/>
  <c r="G1546" i="1"/>
  <c r="H1557" i="1"/>
  <c r="I1557" i="1" s="1"/>
  <c r="H1565" i="1"/>
  <c r="H1572" i="1"/>
  <c r="G1575" i="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J1575" i="1"/>
  <c r="G1605" i="1"/>
  <c r="E152" i="4"/>
  <c r="E373" i="4"/>
  <c r="D368" i="1" s="1"/>
  <c r="E597" i="4"/>
  <c r="D591" i="1" s="1"/>
  <c r="D119" i="5"/>
  <c r="F120" i="5"/>
  <c r="H1450" i="1"/>
  <c r="H1519" i="1"/>
  <c r="J1542" i="1"/>
  <c r="H1558" i="1"/>
  <c r="I1558" i="1" s="1"/>
  <c r="F112" i="4"/>
  <c r="D106" i="4"/>
  <c r="F260" i="5"/>
  <c r="D255" i="5"/>
  <c r="D43" i="4"/>
  <c r="D597" i="4"/>
  <c r="D647" i="4"/>
  <c r="D35" i="6"/>
  <c r="B145" i="9"/>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50" i="1" l="1"/>
  <c r="I1554" i="1"/>
  <c r="I1566" i="1"/>
  <c r="I35" i="3"/>
  <c r="D1571" i="1"/>
  <c r="H1571" i="1" s="1"/>
  <c r="I1580" i="1"/>
  <c r="I1579" i="1"/>
  <c r="I1576" i="1"/>
  <c r="I1575" i="1"/>
  <c r="I1573" i="1"/>
  <c r="C1555" i="1"/>
  <c r="I1560" i="1"/>
  <c r="I1548" i="1"/>
  <c r="G1018" i="1"/>
  <c r="G642" i="1"/>
  <c r="F648" i="4"/>
  <c r="F89" i="6"/>
  <c r="H1435" i="1"/>
  <c r="H339" i="9"/>
  <c r="D1223" i="1"/>
  <c r="F147" i="5"/>
  <c r="E7" i="5"/>
  <c r="D1012" i="1" s="1"/>
  <c r="F12" i="5"/>
  <c r="G1585" i="1"/>
  <c r="G388" i="1"/>
  <c r="F262" i="4"/>
  <c r="F221" i="4"/>
  <c r="H13" i="1"/>
  <c r="F7" i="4"/>
  <c r="H3" i="1"/>
  <c r="I1549" i="1"/>
  <c r="F140" i="4"/>
  <c r="C136" i="1"/>
  <c r="I1567" i="1"/>
  <c r="I1570" i="1"/>
  <c r="I1564" i="1"/>
  <c r="I1552" i="1"/>
  <c r="F228" i="9"/>
  <c r="B228" i="9" s="1"/>
  <c r="B207" i="9"/>
  <c r="I1565" i="1"/>
  <c r="D1093" i="1"/>
  <c r="E69" i="5"/>
  <c r="I23" i="3" s="1"/>
  <c r="D308" i="4"/>
  <c r="F308" i="4" s="1"/>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I1568" i="1"/>
  <c r="G1571" i="1" l="1"/>
  <c r="F7" i="5"/>
  <c r="E339" i="9"/>
  <c r="B339" i="9" s="1"/>
  <c r="E6" i="5"/>
  <c r="D1011" i="1" s="1"/>
  <c r="D1074" i="1"/>
  <c r="G1017" i="1"/>
  <c r="C303" i="1"/>
  <c r="H226" i="1"/>
  <c r="G516" i="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E299" i="9" l="1"/>
  <c r="B299" i="9" s="1"/>
  <c r="I9" i="3"/>
  <c r="F424" i="4"/>
  <c r="C419" i="1"/>
  <c r="H295" i="1"/>
  <c r="G295" i="1"/>
  <c r="N3" i="9"/>
  <c r="I11" i="3"/>
  <c r="E646" i="4"/>
  <c r="D638" i="1"/>
  <c r="H633" i="1"/>
  <c r="G633" i="1"/>
  <c r="H8" i="3"/>
  <c r="H1011" i="1"/>
  <c r="G1011" i="1"/>
  <c r="H417" i="1"/>
  <c r="G417" i="1"/>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<sst xmlns="http://schemas.openxmlformats.org/spreadsheetml/2006/main" count="4727" uniqueCount="3656">
  <si>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</si>
  <si>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</si>
  <si>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</si>
  <si>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</si>
  <si>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</si>
  <si>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</si>
  <si>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</si>
  <si>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</si>
  <si>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</si>
  <si>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</si>
  <si>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</si>
  <si>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</si>
  <si>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</si>
  <si>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</si>
  <si>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</si>
  <si>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</si>
  <si>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</si>
  <si>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</si>
  <si>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</si>
  <si>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</si>
  <si>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</si>
  <si>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</si>
  <si>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</si>
  <si>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</si>
  <si>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</si>
  <si>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</si>
  <si>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</si>
  <si>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</si>
  <si>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</si>
  <si>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</si>
  <si>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</si>
  <si>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</si>
  <si>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</si>
  <si>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</si>
  <si>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</si>
  <si>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</si>
  <si>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</si>
  <si>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</si>
  <si>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</si>
  <si>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</si>
  <si>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</si>
  <si>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</si>
  <si>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</si>
  <si>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</si>
  <si>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</si>
  <si>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</si>
  <si>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</si>
  <si>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</si>
  <si>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</si>
  <si>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</si>
  <si>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</si>
  <si>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</si>
  <si>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</si>
  <si>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</si>
  <si>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</si>
  <si>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</si>
  <si>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</si>
  <si>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</si>
  <si>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</si>
  <si>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</si>
  <si>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</si>
  <si>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</si>
  <si>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</si>
  <si>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</si>
  <si>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</si>
  <si>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</si>
  <si>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</si>
  <si>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</si>
  <si>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</si>
  <si>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</si>
  <si>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</si>
  <si>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</si>
  <si>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</si>
  <si>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</si>
  <si>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</si>
  <si>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</si>
  <si>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</si>
  <si>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</si>
  <si>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</si>
  <si>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</si>
  <si>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</si>
  <si>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</si>
  <si>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</si>
  <si>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</si>
  <si>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</si>
  <si>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</si>
  <si>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</si>
  <si>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</si>
  <si>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</si>
  <si>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</si>
  <si>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</si>
  <si>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</si>
  <si>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</si>
  <si>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</si>
  <si>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</si>
  <si>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</si>
  <si>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</si>
  <si>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</si>
  <si>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</si>
  <si>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</si>
  <si>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</si>
  <si>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</si>
  <si>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</si>
  <si>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</si>
  <si>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</si>
  <si>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</si>
  <si>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</si>
  <si>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</si>
  <si>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</si>
  <si>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</si>
  <si>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</si>
  <si>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</si>
  <si>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</si>
  <si>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</si>
  <si>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</si>
  <si>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</si>
  <si>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</si>
  <si>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</si>
  <si>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</si>
  <si>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</si>
  <si>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</si>
  <si>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</si>
  <si>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</si>
  <si>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</si>
  <si>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</si>
  <si>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</si>
  <si>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</si>
  <si>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</si>
  <si>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</si>
  <si>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</si>
  <si>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</si>
  <si>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</si>
  <si>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</si>
  <si>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</si>
  <si>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</si>
  <si>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</si>
  <si>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</si>
  <si>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</si>
  <si>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</si>
  <si>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</si>
  <si>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</si>
  <si>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</si>
  <si>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</si>
  <si>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</si>
  <si>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</si>
  <si>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</si>
  <si>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</si>
  <si>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</si>
  <si>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</si>
  <si>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</si>
  <si>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</si>
  <si>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</si>
  <si>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</si>
  <si>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</si>
  <si>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</si>
  <si>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</si>
  <si>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</si>
  <si>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</si>
  <si>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</si>
  <si>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</si>
  <si>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</si>
  <si>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</si>
  <si>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</si>
  <si>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</si>
  <si>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</si>
  <si>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</si>
  <si>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</si>
  <si>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</si>
  <si>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</si>
  <si>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</si>
  <si>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</si>
  <si>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</si>
  <si>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</si>
  <si>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</si>
  <si>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</si>
  <si>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</si>
  <si>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</si>
  <si>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</si>
  <si>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</si>
  <si>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</si>
  <si>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</si>
  <si>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</si>
  <si>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</si>
  <si>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</si>
  <si>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</si>
  <si>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</si>
  <si>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</si>
  <si>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</si>
  <si>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</si>
  <si>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</si>
  <si>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</si>
  <si>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</si>
  <si>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</si>
  <si>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</si>
  <si>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</si>
  <si>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</si>
  <si>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</si>
  <si>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</si>
  <si>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</si>
  <si>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</si>
  <si>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</si>
  <si>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</si>
  <si>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</si>
  <si>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</si>
  <si>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</si>
  <si>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</si>
  <si>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</si>
  <si>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</si>
  <si>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</si>
  <si>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</si>
  <si>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</si>
  <si>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</si>
  <si>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</si>
  <si>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</si>
  <si>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</si>
  <si>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</si>
  <si>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</si>
  <si>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</si>
  <si>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</si>
  <si>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</si>
  <si>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</si>
  <si>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</si>
  <si>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</si>
  <si>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</si>
  <si>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</si>
  <si>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</si>
  <si>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</si>
  <si>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</si>
  <si>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</si>
  <si>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</si>
  <si>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</si>
  <si>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</si>
  <si>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</si>
  <si>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</si>
  <si>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</si>
  <si>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</si>
  <si>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</si>
  <si>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</si>
  <si>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</si>
  <si>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</si>
  <si>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</si>
  <si>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</si>
  <si>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</si>
  <si>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</si>
  <si>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</si>
  <si>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</si>
  <si>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</si>
  <si>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</si>
  <si>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</si>
  <si>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</si>
  <si>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</si>
  <si>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</si>
  <si>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</si>
  <si>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</si>
  <si>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</si>
  <si>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</si>
  <si>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</si>
  <si>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</si>
  <si>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</si>
  <si>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</si>
  <si>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</si>
  <si>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</si>
  <si>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</si>
  <si>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</si>
  <si>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</si>
  <si>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</si>
  <si>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</si>
  <si>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</si>
  <si>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</si>
  <si>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</si>
  <si>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</si>
  <si>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</si>
  <si>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</si>
  <si>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</si>
  <si>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</si>
  <si>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</si>
  <si>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</si>
  <si>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</si>
  <si>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</si>
  <si>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</si>
  <si>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</si>
  <si>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</si>
  <si>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</si>
  <si>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</si>
  <si>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</si>
  <si>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</si>
  <si>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</si>
  <si>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</si>
  <si>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</si>
  <si>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</si>
  <si>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</si>
  <si>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</si>
  <si>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</si>
  <si>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</si>
  <si>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</si>
  <si>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</si>
  <si>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</si>
  <si>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</si>
  <si>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</si>
  <si>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</si>
  <si>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</si>
  <si>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</si>
  <si>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</si>
  <si>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</si>
  <si>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</si>
  <si>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</si>
  <si>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</si>
  <si>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</si>
  <si>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</si>
  <si>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</si>
  <si>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</si>
  <si>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</si>
  <si>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</si>
  <si>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</si>
  <si>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</si>
  <si>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</si>
  <si>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</si>
  <si>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</si>
  <si>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</si>
  <si>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</si>
  <si>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</si>
  <si>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</si>
  <si>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</si>
  <si>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</si>
  <si>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</si>
  <si>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</si>
  <si>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</si>
  <si>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</si>
  <si>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</si>
  <si>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</si>
  <si>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</si>
  <si>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</si>
  <si>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</si>
  <si>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</si>
  <si>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</si>
  <si>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</si>
  <si>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</si>
  <si>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</si>
  <si>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</si>
  <si>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</si>
  <si>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</si>
  <si>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</si>
  <si>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</si>
  <si>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</si>
  <si>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</si>
  <si>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</si>
  <si>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</si>
  <si>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</si>
  <si>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</si>
  <si>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</si>
  <si>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</si>
  <si>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</si>
  <si>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</si>
  <si>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</si>
  <si>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</si>
  <si>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</si>
  <si>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</si>
  <si>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</si>
  <si>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</si>
  <si>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</si>
  <si>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</si>
  <si>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</si>
  <si>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</si>
  <si>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</si>
  <si>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</si>
  <si>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</si>
  <si>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</si>
  <si>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</si>
  <si>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</si>
  <si>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</si>
  <si>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</si>
  <si>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</si>
  <si>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</si>
  <si>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</si>
  <si>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</si>
  <si>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</si>
  <si>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</si>
  <si>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</si>
  <si>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</si>
  <si>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</si>
  <si>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</si>
  <si>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</si>
  <si>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</si>
  <si>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</si>
  <si>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</si>
  <si>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</si>
  <si>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</si>
  <si>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</si>
  <si>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</si>
  <si>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</si>
  <si>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</si>
  <si>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</si>
  <si>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</si>
  <si>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</si>
  <si>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</si>
  <si>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</si>
  <si>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</si>
  <si>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</si>
  <si>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</si>
  <si>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</si>
  <si>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</si>
  <si>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</si>
  <si>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</si>
  <si>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</si>
  <si>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</si>
  <si>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</si>
  <si>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</si>
  <si>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</si>
  <si>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</si>
  <si>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</si>
  <si>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</si>
  <si>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</si>
  <si>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</si>
  <si>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</si>
  <si>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</si>
  <si>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</si>
  <si>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</si>
  <si>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</si>
  <si>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</si>
  <si>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</si>
  <si>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</si>
  <si>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</si>
  <si>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</si>
  <si>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</si>
  <si>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</si>
  <si>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</si>
  <si>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</si>
  <si>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</si>
  <si>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</si>
  <si>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</si>
  <si>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</si>
  <si>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</si>
  <si>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</si>
  <si>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</si>
  <si>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</si>
  <si>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</si>
  <si>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</si>
  <si>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</si>
  <si>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</si>
  <si>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</si>
  <si>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</si>
  <si>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</si>
  <si>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</si>
  <si>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</si>
  <si>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</si>
  <si>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</si>
  <si>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</si>
  <si>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</si>
  <si>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</si>
  <si>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</si>
  <si>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</si>
  <si>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</si>
  <si>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</si>
  <si>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</si>
  <si>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</si>
  <si>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</si>
  <si>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</si>
  <si>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</si>
  <si>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</si>
  <si>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</si>
  <si>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</si>
  <si>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</si>
  <si>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</si>
  <si>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</si>
  <si>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</si>
  <si>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</si>
  <si>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</si>
  <si>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</si>
  <si>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</si>
  <si>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</si>
  <si>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</si>
  <si>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</si>
  <si>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</si>
  <si>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</si>
  <si>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</si>
  <si>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</si>
  <si>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</si>
  <si>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</si>
  <si>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</si>
  <si>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</si>
  <si>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</si>
  <si>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</si>
  <si>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</si>
  <si>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</si>
  <si>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</si>
  <si>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</si>
  <si>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</si>
  <si>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</si>
  <si>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</si>
  <si>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</si>
  <si>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</si>
  <si>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</si>
  <si>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</si>
  <si>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</si>
  <si>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</si>
  <si>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</si>
  <si>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</si>
  <si>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</si>
  <si>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</si>
  <si>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</si>
  <si>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</si>
  <si>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</si>
  <si>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</si>
  <si>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</si>
  <si>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</si>
  <si>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</si>
  <si>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</si>
  <si>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</si>
  <si>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</si>
  <si>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</si>
  <si>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</si>
  <si>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</si>
  <si>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</si>
  <si>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</si>
  <si>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</si>
  <si>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</si>
  <si>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</si>
  <si>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</si>
  <si>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</si>
  <si>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</si>
  <si>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</si>
  <si>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</si>
  <si>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</si>
  <si>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</si>
  <si>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</si>
  <si>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</si>
  <si>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</si>
  <si>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</si>
  <si>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</si>
  <si>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</si>
  <si>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</si>
  <si>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</si>
  <si>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</si>
  <si>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</si>
  <si>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</si>
  <si>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</si>
  <si>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</si>
  <si>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</si>
  <si>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</si>
  <si>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</si>
  <si>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</si>
  <si>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</si>
  <si>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</si>
  <si>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</si>
  <si>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</si>
  <si>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</si>
  <si>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</si>
  <si>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</si>
  <si>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</si>
  <si>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</si>
  <si>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</si>
  <si>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</si>
  <si>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</si>
  <si>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</si>
  <si>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</si>
  <si>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</si>
  <si>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</si>
  <si>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</si>
  <si>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</si>
  <si>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</si>
  <si>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</si>
  <si>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</si>
  <si>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</si>
  <si>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</si>
  <si>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</si>
  <si>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</si>
  <si>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</si>
  <si>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</si>
  <si>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</si>
  <si>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</si>
  <si>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</si>
  <si>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</si>
  <si>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</si>
  <si>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</si>
  <si>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</si>
  <si>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</si>
  <si>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</si>
  <si>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</si>
  <si>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</si>
  <si>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</si>
  <si>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</si>
  <si>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</si>
  <si>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</si>
  <si>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</si>
  <si>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</si>
  <si>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</si>
  <si>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</si>
  <si>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</si>
  <si>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</si>
  <si>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</si>
  <si>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</si>
  <si>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</si>
  <si>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</si>
  <si>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</si>
  <si>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</si>
  <si>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</si>
  <si>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</si>
  <si>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</si>
  <si>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</si>
  <si>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</si>
  <si>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</si>
  <si>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</si>
  <si>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</si>
  <si>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</si>
  <si>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</si>
  <si>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</si>
  <si>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</si>
  <si>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</si>
  <si>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</si>
  <si>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</si>
  <si>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</si>
  <si>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</si>
  <si>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</si>
  <si>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</si>
  <si>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</si>
  <si>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</si>
  <si>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</si>
  <si>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</si>
  <si>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</si>
  <si>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</si>
  <si>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</si>
  <si>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</si>
  <si>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</si>
  <si>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</si>
  <si>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</si>
  <si>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</si>
  <si>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</si>
  <si>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</si>
  <si>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</si>
  <si>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</si>
  <si>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</si>
  <si>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</si>
  <si>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</si>
  <si>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</si>
  <si>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</si>
  <si>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</si>
  <si>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</si>
  <si>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</si>
  <si>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</si>
  <si>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</si>
  <si>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</si>
  <si>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</si>
  <si>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</si>
  <si>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</si>
  <si>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</si>
  <si>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</si>
  <si>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</si>
  <si>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</si>
  <si>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</si>
  <si>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</si>
  <si>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</si>
  <si>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</si>
  <si>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</si>
  <si>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</si>
  <si>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</si>
  <si>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</si>
  <si>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</si>
  <si>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</si>
  <si>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</si>
  <si>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</si>
  <si>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</si>
  <si>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</si>
  <si>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</si>
  <si>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</si>
  <si>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</si>
  <si>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</si>
  <si>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</si>
  <si>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</si>
  <si>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</si>
  <si>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</si>
  <si>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</si>
  <si>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</si>
  <si>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</si>
  <si>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</si>
  <si>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</si>
  <si>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</si>
  <si>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</si>
  <si>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</si>
  <si>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</si>
  <si>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</si>
  <si>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</si>
  <si>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</si>
  <si>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</si>
  <si>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</si>
  <si>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</si>
  <si>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</si>
  <si>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</si>
  <si>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</si>
  <si>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</si>
  <si>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</si>
  <si>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</si>
  <si>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</si>
  <si>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</si>
  <si>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</si>
  <si>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</si>
  <si>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</si>
  <si>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</si>
  <si>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</si>
  <si>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</si>
  <si>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</si>
  <si>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</si>
  <si>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</si>
  <si>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</si>
  <si>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</si>
  <si>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</si>
  <si>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</si>
  <si>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</si>
  <si>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</si>
  <si>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</si>
  <si>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</si>
  <si>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</si>
  <si>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</si>
  <si>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</si>
  <si>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</si>
  <si>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</si>
  <si>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</si>
  <si>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</si>
  <si>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</si>
  <si>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</si>
  <si>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</si>
  <si>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</si>
  <si>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</si>
  <si>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</si>
  <si>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</si>
  <si>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</si>
  <si>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</si>
  <si>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</si>
  <si>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</si>
  <si>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</si>
  <si>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</si>
  <si>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</si>
  <si>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</si>
  <si>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</si>
  <si>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</si>
  <si>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</si>
  <si>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</si>
  <si>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</si>
  <si>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</si>
  <si>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</si>
  <si>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</si>
  <si>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</si>
  <si>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</si>
  <si>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</si>
  <si>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</si>
  <si>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</si>
  <si>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</si>
  <si>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</si>
  <si>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</si>
  <si>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</si>
  <si>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</si>
  <si>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</si>
  <si>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</si>
  <si>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</si>
  <si>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</si>
  <si>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</si>
  <si>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</si>
  <si>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</si>
  <si>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</si>
  <si>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</si>
  <si>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</si>
  <si>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</si>
  <si>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</si>
  <si>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</si>
  <si>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</si>
  <si>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</si>
  <si>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</si>
  <si>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</si>
  <si>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</si>
  <si>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</si>
  <si>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</si>
  <si>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</si>
  <si>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</si>
  <si>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</si>
  <si>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</si>
  <si>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</si>
  <si>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</si>
  <si>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</si>
  <si>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</si>
  <si>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</si>
  <si>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</si>
  <si>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</si>
  <si>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</si>
  <si>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</si>
  <si>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</si>
  <si>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</si>
  <si>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</si>
  <si>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</si>
  <si>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</si>
  <si>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</si>
  <si>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</si>
  <si>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</si>
  <si>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</si>
  <si>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</si>
  <si>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</si>
  <si>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</si>
  <si>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</si>
  <si>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</si>
  <si>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</si>
  <si>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</si>
  <si>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</si>
  <si>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</si>
  <si>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</si>
  <si>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</si>
  <si>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</si>
  <si>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</si>
  <si>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</si>
  <si>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</si>
  <si>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</si>
  <si>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</si>
  <si>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</si>
  <si>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</si>
  <si>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</si>
  <si>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</si>
  <si>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</si>
  <si>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</si>
  <si>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</si>
  <si>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</si>
  <si>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</si>
  <si>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</si>
  <si>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</si>
  <si>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</si>
  <si>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</si>
  <si>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</si>
  <si>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</si>
  <si>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</si>
  <si>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</si>
  <si>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</si>
  <si>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</si>
  <si>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</si>
  <si>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</si>
  <si>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</si>
  <si>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</si>
  <si>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</si>
  <si>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</si>
  <si>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</si>
  <si>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</si>
  <si>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</si>
  <si>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</si>
  <si>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</si>
  <si>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</si>
  <si>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</si>
  <si>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</si>
  <si>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</si>
  <si>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</si>
  <si>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</si>
  <si>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</si>
  <si>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</si>
  <si>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</si>
  <si>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</si>
  <si>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</si>
  <si>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</si>
  <si>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</si>
  <si>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</si>
  <si>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</si>
  <si>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</si>
  <si>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</si>
  <si>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</si>
  <si>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</si>
  <si>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</si>
  <si>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</si>
  <si>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</si>
  <si>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</si>
  <si>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</si>
  <si>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</si>
  <si>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</si>
  <si>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</si>
  <si>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</si>
  <si>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</si>
  <si>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</si>
  <si>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</si>
  <si>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</si>
  <si>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</si>
  <si>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</si>
  <si>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</si>
  <si>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</si>
  <si>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</si>
  <si>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</si>
  <si>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</si>
  <si>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</si>
  <si>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</si>
  <si>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</si>
  <si>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</si>
  <si>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</si>
  <si>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</si>
  <si>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</si>
  <si>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</si>
  <si>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</si>
  <si>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</si>
  <si>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</si>
  <si>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</si>
  <si>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</si>
  <si>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</si>
  <si>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</si>
  <si>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</si>
  <si>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</si>
  <si>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</si>
  <si>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</si>
  <si>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</si>
  <si>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</si>
  <si>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</si>
  <si>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</si>
  <si>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</si>
  <si>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</si>
  <si>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</si>
  <si>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</si>
  <si>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</si>
  <si>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</si>
  <si>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</si>
  <si>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</si>
  <si>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</si>
  <si>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</si>
  <si>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</si>
  <si>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</si>
  <si>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</si>
  <si>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</si>
  <si>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</si>
  <si>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</si>
  <si>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</si>
  <si>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</si>
  <si>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</si>
  <si>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</si>
  <si>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</si>
  <si>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</si>
  <si>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</si>
  <si>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</si>
  <si>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</si>
  <si>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</si>
  <si>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</si>
  <si>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</si>
  <si>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</si>
  <si>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</si>
  <si>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</si>
  <si>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</si>
  <si>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</si>
  <si>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</si>
  <si>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</si>
  <si>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</si>
  <si>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</si>
  <si>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</si>
  <si>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</si>
  <si>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</si>
  <si>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</si>
  <si>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</si>
  <si>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</si>
  <si>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</si>
  <si>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</si>
  <si>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</si>
  <si>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</si>
  <si>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</si>
  <si>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</si>
  <si>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</si>
  <si>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</si>
  <si>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</si>
  <si>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</si>
  <si>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</si>
  <si>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</si>
  <si>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</si>
  <si>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</si>
  <si>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</si>
  <si>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</si>
  <si>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</si>
  <si>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</si>
  <si>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</si>
  <si>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</si>
  <si>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</si>
  <si>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</si>
  <si>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</si>
  <si>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</si>
  <si>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</si>
  <si>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</si>
  <si>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</si>
  <si>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</si>
  <si>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</si>
  <si>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</si>
  <si>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</si>
  <si>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</si>
  <si>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</si>
  <si>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</si>
  <si>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</si>
  <si>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</si>
  <si>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</si>
  <si>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</si>
  <si>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</si>
  <si>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</si>
  <si>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</si>
  <si>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</si>
  <si>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</si>
  <si>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</si>
  <si>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</si>
  <si>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</si>
  <si>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</si>
  <si>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</si>
  <si>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</si>
  <si>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</si>
  <si>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</si>
  <si>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</si>
  <si>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</si>
  <si>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</si>
  <si>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</si>
  <si>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</si>
  <si>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</si>
  <si>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</si>
  <si>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</si>
  <si>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</si>
  <si>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</si>
  <si>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</si>
  <si>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</si>
  <si>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</si>
  <si>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</si>
  <si>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</si>
  <si>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</si>
  <si>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</si>
  <si>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</si>
  <si>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</si>
  <si>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</si>
  <si>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</si>
  <si>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</si>
  <si>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</si>
  <si>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</si>
  <si>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</si>
  <si>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</si>
  <si>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</si>
  <si>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</si>
  <si>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</si>
  <si>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</si>
  <si>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</si>
  <si>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</si>
  <si>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</si>
  <si>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</si>
  <si>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</si>
  <si>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</si>
  <si>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</si>
  <si>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</si>
  <si>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</si>
  <si>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</si>
  <si>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</si>
  <si>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</si>
  <si>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</si>
  <si>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</si>
  <si>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</si>
  <si>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</si>
  <si>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</si>
  <si>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</si>
  <si>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</si>
  <si>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</si>
  <si>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</si>
  <si>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</si>
  <si>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</si>
  <si>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</si>
  <si>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</si>
  <si>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</si>
  <si>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</si>
  <si>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</si>
  <si>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</si>
  <si>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</si>
  <si>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</si>
  <si>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</si>
  <si>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</si>
  <si>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</si>
  <si>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</si>
  <si>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</si>
  <si>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</si>
  <si>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</si>
  <si>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</si>
  <si>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</si>
  <si>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</si>
  <si>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</si>
  <si>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</si>
  <si>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</si>
  <si>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</si>
  <si>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</si>
  <si>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</si>
  <si>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</si>
  <si>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</si>
  <si>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</si>
  <si>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</si>
  <si>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</si>
  <si>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</si>
  <si>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</si>
  <si>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</si>
  <si>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</si>
  <si>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</si>
  <si>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</si>
  <si>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</si>
  <si>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</si>
  <si>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</si>
  <si>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</si>
  <si>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</si>
  <si>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</si>
  <si>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</si>
  <si>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</si>
  <si>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</si>
  <si>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</si>
  <si>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</si>
  <si>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</si>
  <si>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</si>
  <si>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</si>
  <si>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</si>
  <si>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</si>
  <si>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</si>
  <si>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</si>
  <si>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</si>
  <si>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</si>
  <si>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</si>
  <si>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</si>
  <si>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</si>
  <si>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</si>
  <si>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</si>
  <si>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</si>
  <si>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</si>
  <si>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</si>
  <si>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</si>
  <si>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</si>
  <si>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</si>
  <si>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</si>
  <si>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</si>
  <si>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</si>
  <si>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</si>
  <si>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</si>
  <si>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</si>
  <si>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</si>
  <si>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</si>
  <si>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</si>
  <si>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</si>
  <si>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</si>
  <si>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</si>
  <si>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</si>
  <si>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</si>
  <si>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</si>
  <si>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</si>
  <si>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</si>
  <si>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</si>
  <si>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</si>
  <si>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</si>
  <si>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</si>
  <si>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</si>
  <si>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</si>
  <si>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</si>
  <si>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</si>
  <si>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</si>
  <si>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</si>
  <si>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</si>
  <si>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</si>
  <si>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</si>
  <si>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</si>
  <si>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</si>
  <si>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</si>
  <si>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</si>
  <si>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</si>
  <si>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</si>
  <si>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</si>
  <si>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</si>
  <si>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</si>
  <si>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</si>
  <si>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</si>
  <si>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</si>
  <si>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</si>
  <si>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</si>
  <si>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</si>
  <si>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</si>
  <si>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</si>
  <si>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</si>
  <si>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</si>
  <si>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</si>
  <si>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</si>
  <si>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</si>
  <si>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</si>
  <si>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</si>
  <si>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</si>
  <si>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</si>
  <si>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</si>
  <si>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</si>
  <si>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</si>
  <si>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</si>
  <si>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</si>
  <si>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</si>
  <si>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</si>
  <si>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</si>
  <si>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</si>
  <si>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</si>
  <si>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</si>
  <si>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</si>
  <si>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</si>
  <si>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</si>
  <si>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</si>
  <si>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</si>
  <si>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</si>
  <si>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</si>
  <si>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</si>
  <si>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</si>
  <si>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</si>
  <si>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</si>
  <si>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</si>
  <si>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</si>
  <si>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</si>
  <si>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</si>
  <si>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</si>
  <si>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</si>
  <si>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</si>
  <si>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</si>
  <si>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</si>
  <si>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</si>
  <si>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</si>
  <si>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</si>
  <si>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</si>
  <si>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</si>
  <si>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</si>
  <si>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</si>
  <si>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</si>
  <si>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</si>
  <si>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</si>
  <si>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</si>
  <si>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</si>
  <si>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</si>
  <si>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</si>
  <si>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</si>
  <si>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</si>
  <si>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</si>
  <si>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</si>
  <si>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</si>
  <si>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</si>
  <si>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</si>
  <si>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</si>
  <si>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</si>
  <si>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</si>
  <si>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</si>
  <si>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</si>
  <si>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</si>
  <si>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</si>
  <si>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</si>
  <si>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</si>
  <si>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</si>
  <si>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</si>
  <si>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</si>
  <si>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</si>
  <si>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</si>
  <si>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</si>
  <si>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</si>
  <si>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</si>
  <si>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</si>
  <si>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</si>
  <si>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</si>
  <si>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</si>
  <si>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</si>
  <si>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</si>
  <si>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</si>
  <si>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</si>
  <si>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</si>
  <si>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</si>
  <si>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</si>
  <si>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</si>
  <si>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</si>
  <si>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</si>
  <si>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</si>
  <si>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</si>
  <si>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</si>
  <si>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</si>
  <si>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</si>
  <si>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</si>
  <si>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</si>
  <si>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</si>
  <si>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</si>
  <si>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</si>
  <si>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</si>
  <si>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</si>
  <si>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</si>
  <si>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</si>
  <si>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</si>
  <si>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</si>
  <si>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</si>
  <si>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</si>
  <si>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</si>
  <si>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</si>
  <si>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</si>
  <si>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</si>
  <si>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</si>
  <si>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</si>
  <si>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</si>
  <si>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</si>
  <si>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</si>
  <si>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</si>
  <si>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</si>
  <si>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</si>
  <si>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</si>
  <si>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</si>
  <si>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</si>
  <si>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</si>
  <si>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</si>
  <si>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</si>
  <si>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</si>
  <si>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</si>
  <si>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</si>
  <si>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</si>
  <si>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</si>
  <si>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</si>
  <si>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</si>
  <si>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</si>
  <si>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</si>
  <si>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</si>
  <si>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</si>
  <si>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</si>
  <si>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</si>
  <si>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</si>
  <si>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</si>
  <si>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</si>
  <si>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</si>
  <si>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</si>
  <si>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</si>
  <si>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</si>
  <si>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</si>
  <si>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</si>
  <si>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</si>
  <si>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</si>
  <si>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</si>
  <si>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</si>
  <si>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</si>
  <si>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</si>
  <si>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</si>
  <si>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</si>
  <si>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</si>
  <si>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</si>
  <si>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</si>
  <si>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</si>
  <si>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</si>
  <si>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</si>
  <si>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</si>
  <si>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</si>
  <si>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</si>
  <si>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</si>
  <si>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</si>
  <si>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</si>
  <si>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</si>
  <si>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</si>
  <si>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</si>
  <si>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</si>
  <si>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</si>
  <si>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</si>
  <si>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</si>
  <si>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</si>
  <si>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</si>
  <si>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</si>
  <si>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</si>
  <si>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</si>
  <si>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</si>
  <si>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</si>
  <si>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</si>
  <si>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</si>
  <si>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</si>
  <si>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</si>
  <si>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</si>
  <si>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</si>
  <si>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</si>
  <si>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</si>
  <si>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</si>
  <si>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</si>
  <si>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</si>
  <si>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</si>
  <si>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</si>
  <si>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</si>
  <si>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</si>
  <si>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</si>
  <si>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</si>
  <si>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</si>
  <si>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</si>
  <si>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</si>
  <si>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</si>
  <si>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</si>
  <si>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</si>
  <si>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</si>
  <si>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</si>
  <si>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</si>
  <si>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</si>
  <si>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</si>
  <si>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</si>
  <si>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</si>
  <si>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</si>
  <si>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</si>
  <si>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</si>
  <si>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</si>
  <si>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</si>
  <si>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</si>
  <si>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</si>
  <si>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</si>
  <si>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</si>
  <si>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</si>
  <si>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</si>
  <si>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</si>
  <si>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</si>
  <si>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</si>
  <si>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</si>
  <si>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</si>
  <si>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</si>
  <si>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</si>
  <si>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</si>
  <si>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</si>
  <si>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</si>
  <si>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</si>
  <si>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</si>
  <si>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</si>
  <si>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</si>
  <si>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</si>
  <si>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</si>
  <si>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</si>
  <si>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</si>
  <si>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</si>
  <si>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</si>
  <si>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</si>
  <si>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</si>
  <si>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</si>
  <si>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</si>
  <si>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</si>
  <si>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</si>
  <si>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</si>
  <si>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</si>
  <si>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</si>
  <si>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</si>
  <si>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</si>
  <si>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</si>
  <si>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</si>
  <si>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</si>
  <si>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</si>
  <si>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</si>
  <si>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</si>
  <si>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</si>
  <si>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</si>
  <si>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</si>
  <si>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</si>
  <si>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</si>
  <si>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</si>
  <si>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</si>
  <si>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</si>
  <si>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</si>
  <si>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</si>
  <si>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</si>
  <si>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</si>
  <si>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</si>
  <si>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</si>
  <si>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</si>
  <si>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</si>
  <si>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</si>
  <si>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</si>
  <si>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</si>
  <si>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</si>
  <si>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</si>
  <si>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</si>
  <si>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</si>
  <si>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</si>
  <si>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</si>
  <si>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</si>
  <si>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</si>
  <si>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</si>
  <si>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</si>
  <si>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</si>
  <si>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</si>
  <si>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</si>
  <si>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</si>
  <si>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</si>
  <si>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</si>
  <si>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</si>
  <si>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</si>
  <si>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</si>
  <si>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</si>
  <si>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</si>
  <si>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</si>
  <si>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</si>
  <si>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</si>
  <si>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</si>
  <si>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</si>
  <si>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</si>
  <si>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</si>
  <si>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</si>
  <si>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</si>
  <si>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</si>
  <si>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</si>
  <si>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</si>
  <si>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</si>
  <si>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</si>
  <si>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</si>
  <si>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</si>
  <si>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</si>
  <si>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</si>
  <si>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</si>
  <si>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</si>
  <si>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</si>
  <si>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</si>
  <si>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</si>
  <si>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</si>
  <si>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</si>
  <si>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</si>
  <si>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</si>
  <si>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</si>
  <si>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</si>
  <si>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</si>
  <si>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</si>
  <si>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</si>
  <si>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</si>
  <si>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</si>
  <si>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</si>
  <si>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</si>
  <si>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</si>
  <si>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</si>
  <si>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</si>
  <si>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</si>
  <si>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</si>
  <si>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</si>
  <si>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</si>
  <si>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</si>
  <si>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</si>
  <si>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</si>
  <si>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</si>
  <si>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</si>
  <si>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</si>
  <si>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</si>
  <si>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</si>
  <si>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</si>
  <si>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</si>
  <si>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</si>
  <si>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</si>
  <si>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</si>
  <si>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</si>
  <si>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</si>
  <si>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</si>
  <si>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</si>
  <si>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</si>
  <si>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</si>
  <si>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</si>
  <si>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</si>
  <si>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</si>
  <si>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</si>
  <si>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</si>
  <si>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</si>
  <si>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</si>
  <si>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</si>
  <si>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</si>
  <si>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</si>
  <si>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</si>
  <si>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</si>
  <si>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</si>
  <si>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</si>
  <si>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</si>
  <si>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</si>
  <si>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</si>
  <si>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</si>
  <si>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</si>
  <si>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</si>
  <si>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</si>
  <si>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</si>
  <si>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</si>
  <si>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</si>
  <si>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</si>
  <si>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</si>
  <si>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</si>
  <si>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</si>
  <si>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</si>
  <si>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</si>
  <si>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</si>
  <si>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</si>
  <si>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</si>
  <si>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</si>
  <si>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</si>
  <si>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</si>
  <si>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</si>
  <si>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</si>
  <si>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</si>
  <si>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</si>
  <si>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</si>
  <si>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</si>
  <si>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</si>
  <si>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</si>
  <si>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</si>
  <si>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</si>
  <si>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</si>
  <si>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</si>
  <si>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</si>
  <si>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</si>
  <si>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</si>
  <si>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</si>
  <si>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</si>
  <si>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</si>
  <si>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</si>
  <si>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</si>
  <si>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</si>
  <si>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</si>
  <si>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</si>
  <si>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</si>
  <si>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</si>
  <si>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</si>
  <si>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</si>
  <si>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</si>
  <si>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</si>
  <si>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</si>
  <si>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</si>
  <si>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</si>
  <si>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</si>
  <si>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</si>
  <si>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</si>
  <si>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</si>
  <si>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</si>
  <si>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</si>
  <si>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</si>
  <si>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</si>
  <si>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</si>
  <si>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</si>
  <si>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</si>
  <si>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</si>
  <si>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</si>
  <si>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</si>
  <si>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</si>
  <si>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</si>
  <si>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</si>
  <si>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</si>
  <si>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</si>
  <si>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</si>
  <si>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</si>
  <si>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</si>
  <si>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</si>
  <si>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</si>
  <si>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</si>
  <si>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</si>
  <si>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</si>
  <si>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</si>
  <si>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</si>
  <si>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</si>
  <si>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</si>
  <si>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</si>
  <si>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</si>
  <si>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</si>
  <si>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</si>
  <si>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</si>
  <si>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</si>
  <si>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</si>
  <si>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</si>
  <si>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</si>
  <si>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</si>
  <si>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</si>
  <si>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</si>
  <si>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</si>
  <si>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</si>
  <si>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</si>
  <si>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</si>
  <si>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</si>
  <si>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</si>
  <si>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</si>
  <si>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</si>
  <si>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</si>
  <si>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</si>
  <si>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</si>
  <si>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</si>
  <si>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</si>
  <si>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</si>
  <si>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</si>
  <si>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</si>
  <si>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</si>
  <si>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</si>
  <si>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</si>
  <si>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</si>
  <si>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</si>
  <si>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</si>
  <si>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</si>
  <si>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</si>
  <si>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</si>
  <si>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</si>
  <si>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</si>
  <si>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</si>
  <si>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</si>
  <si>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</si>
  <si>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</si>
  <si>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</si>
  <si>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</si>
  <si>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</si>
  <si>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</si>
  <si>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</si>
  <si>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</si>
  <si>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</si>
  <si>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</si>
  <si>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</si>
  <si>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</si>
  <si>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</si>
  <si>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</si>
  <si>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</si>
  <si>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</si>
  <si>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</si>
  <si>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</si>
  <si>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</si>
  <si>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</si>
  <si>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</si>
  <si>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</si>
  <si>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</si>
  <si>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</si>
  <si>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</si>
  <si>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</si>
  <si>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</si>
  <si>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</si>
  <si>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</si>
  <si>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</si>
  <si>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</si>
  <si>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</si>
  <si>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</si>
  <si>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</si>
  <si>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</si>
  <si>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</si>
  <si>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</si>
  <si>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</si>
  <si>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</si>
  <si>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</si>
  <si>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</si>
  <si>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</si>
  <si>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</si>
  <si>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</si>
  <si>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</si>
  <si>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</si>
  <si>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</si>
  <si>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</si>
  <si>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</si>
  <si>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</si>
  <si>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</si>
  <si>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</si>
  <si>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</si>
  <si>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</si>
  <si>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</si>
  <si>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</si>
  <si>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</si>
  <si>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</si>
  <si>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</si>
  <si>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</si>
  <si>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</si>
  <si>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</si>
  <si>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</si>
  <si>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</si>
  <si>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</si>
  <si>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</si>
  <si>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</si>
  <si>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</si>
  <si>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</si>
  <si>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</si>
  <si>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</si>
  <si>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</si>
  <si>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</si>
  <si>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</si>
  <si>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</si>
  <si>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</si>
  <si>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</si>
  <si>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</si>
  <si>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</si>
  <si>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</si>
  <si>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</si>
  <si>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</si>
  <si>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</si>
  <si>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</si>
  <si>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</si>
  <si>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</si>
  <si>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</si>
  <si>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</si>
  <si>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</si>
  <si>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</si>
  <si>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</si>
  <si>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</si>
  <si>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</si>
  <si>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</si>
  <si>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</si>
  <si>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</si>
  <si>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</si>
  <si>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</si>
  <si>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</si>
  <si>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</si>
  <si>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</si>
  <si>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</si>
  <si>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</si>
  <si>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</si>
  <si>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</si>
  <si>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</si>
  <si>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</si>
  <si>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</si>
  <si>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</si>
  <si>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</si>
  <si>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</si>
  <si>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</si>
  <si>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</si>
  <si>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</si>
  <si>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</si>
  <si>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</si>
  <si>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</si>
  <si>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</si>
  <si>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</si>
  <si>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</si>
  <si>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</si>
  <si>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</si>
  <si>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</si>
  <si>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</si>
  <si>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</si>
  <si>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</si>
  <si>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</si>
  <si>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</si>
  <si>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</si>
  <si>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</si>
  <si>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</si>
  <si>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</si>
  <si>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</si>
  <si>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</si>
  <si>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</si>
  <si>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</si>
  <si>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</si>
  <si>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</si>
  <si>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</si>
  <si>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</si>
  <si>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</si>
  <si>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</si>
  <si>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</si>
  <si>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</si>
  <si>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</si>
  <si>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</si>
  <si>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</si>
  <si>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</si>
  <si>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</si>
  <si>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</si>
  <si>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</si>
  <si>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</si>
  <si>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</si>
  <si>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</si>
  <si>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</si>
  <si>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</si>
  <si>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</si>
  <si>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</si>
  <si>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</si>
  <si>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</si>
  <si>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</si>
  <si>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</si>
  <si>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</si>
  <si>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</si>
  <si>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</si>
  <si>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</si>
  <si>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</si>
  <si>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</si>
  <si>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</si>
  <si>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</si>
  <si>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</si>
  <si>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</si>
  <si>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</si>
  <si>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</si>
  <si>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</si>
  <si>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</si>
  <si>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</si>
  <si>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</si>
  <si>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</si>
  <si>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</si>
  <si>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</si>
  <si>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</si>
  <si>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</si>
  <si>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</si>
  <si>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</si>
  <si>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</si>
  <si>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</si>
  <si>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</si>
  <si>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</si>
  <si>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</si>
  <si>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</si>
  <si>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</si>
  <si>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</si>
  <si>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</si>
  <si>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</si>
  <si>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</si>
  <si>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</si>
  <si>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</si>
  <si>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</si>
  <si>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</si>
  <si>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</si>
  <si>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</si>
  <si>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</si>
  <si>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</si>
  <si>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</si>
  <si>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</si>
  <si>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</si>
  <si>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</si>
  <si>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</si>
  <si>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</si>
  <si>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</si>
  <si>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</si>
  <si>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</si>
  <si>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</si>
  <si>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</si>
  <si>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</si>
  <si>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</si>
  <si>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</si>
  <si>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</si>
  <si>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</si>
  <si>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</si>
  <si>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</si>
  <si>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</si>
  <si>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</si>
  <si>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</si>
  <si>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</si>
  <si>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</si>
  <si>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</si>
  <si>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</si>
  <si>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</si>
  <si>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</si>
  <si>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</si>
  <si>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</si>
  <si>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</si>
  <si>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</si>
  <si>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</si>
  <si>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</si>
  <si>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</si>
  <si>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</si>
  <si>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</si>
  <si>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</si>
  <si>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</si>
  <si>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</si>
  <si>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</si>
  <si>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</si>
  <si>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</si>
  <si>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</si>
  <si>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</si>
  <si>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</si>
  <si>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</si>
  <si>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</si>
  <si>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</si>
  <si>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</si>
  <si>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</si>
  <si>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</si>
  <si>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</si>
  <si>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</si>
  <si>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</si>
  <si>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</si>
  <si>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</si>
  <si>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</si>
  <si>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</si>
  <si>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</si>
  <si>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</si>
  <si>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</si>
  <si>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</si>
  <si>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</si>
  <si>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</si>
  <si>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</si>
  <si>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</si>
  <si>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</si>
  <si>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</si>
  <si>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</si>
  <si>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</si>
  <si>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</si>
  <si>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</si>
  <si>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</si>
  <si>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</si>
  <si>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</si>
  <si>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</si>
  <si>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</si>
  <si>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</si>
  <si>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</si>
  <si>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</si>
  <si>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</si>
  <si>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</si>
  <si>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</si>
  <si>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</si>
  <si>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</si>
  <si>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</si>
  <si>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</si>
  <si>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</si>
  <si>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</si>
  <si>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</si>
  <si>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</si>
  <si>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</si>
  <si>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</si>
  <si>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</si>
  <si>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</si>
  <si>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</si>
  <si>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</si>
  <si>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</si>
  <si>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</si>
  <si>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</si>
  <si>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</si>
  <si>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</si>
  <si>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</si>
  <si>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</si>
  <si>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</si>
  <si>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</si>
  <si>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</si>
  <si>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</si>
  <si>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</si>
  <si>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</si>
  <si>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</si>
  <si>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</si>
  <si>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</si>
  <si>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</si>
  <si>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</si>
  <si>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</si>
  <si>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</si>
  <si>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</si>
  <si>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</si>
  <si>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</si>
  <si>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</si>
  <si>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</si>
  <si>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</si>
  <si>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</si>
  <si>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</si>
  <si>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</si>
  <si>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</si>
  <si>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</si>
  <si>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</si>
  <si>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</si>
  <si>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</si>
  <si>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</si>
  <si>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</si>
  <si>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</si>
  <si>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</si>
  <si>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</si>
  <si>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</si>
  <si>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</si>
  <si>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</si>
  <si>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</si>
  <si>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</si>
  <si>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</si>
  <si>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</si>
  <si>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</si>
  <si>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</si>
  <si>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</si>
  <si>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</si>
  <si>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</si>
  <si>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</si>
  <si>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</si>
  <si>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</si>
  <si>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</si>
  <si>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</si>
  <si>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</si>
  <si>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</si>
  <si>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</si>
  <si>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</si>
  <si>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</si>
  <si>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</si>
  <si>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</si>
  <si>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</si>
  <si>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</si>
  <si>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</si>
  <si>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</si>
  <si>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</si>
  <si>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</si>
  <si>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</si>
  <si>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</si>
  <si>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</si>
  <si>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</si>
  <si>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</si>
  <si>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</si>
  <si>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</si>
  <si>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</si>
  <si>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</si>
  <si>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</si>
  <si>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</si>
  <si>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</si>
  <si>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</si>
  <si>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</si>
  <si>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</si>
  <si>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</si>
  <si>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</si>
  <si>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</si>
  <si>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</si>
  <si>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</si>
  <si>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</si>
  <si>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</si>
  <si>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</si>
  <si>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</si>
  <si>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</si>
  <si>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</si>
  <si>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</si>
  <si>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</si>
  <si>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</si>
  <si>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</si>
  <si>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</si>
  <si>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</si>
  <si>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</si>
  <si>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</si>
  <si>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</si>
  <si>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</si>
  <si>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</si>
  <si>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</si>
  <si>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</si>
  <si>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</si>
  <si>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</si>
  <si>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</si>
  <si>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</si>
  <si>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</si>
  <si>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</si>
  <si>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</si>
  <si>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</si>
  <si>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</si>
  <si>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</si>
  <si>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</si>
  <si>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</si>
  <si>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</si>
  <si>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</si>
  <si>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</si>
  <si>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</si>
  <si>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</si>
  <si>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</si>
  <si>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</si>
  <si>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</si>
  <si>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</si>
  <si>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</si>
  <si>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</si>
  <si>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</si>
  <si>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</si>
  <si>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</si>
  <si>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</si>
  <si>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</si>
  <si>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</si>
  <si>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</si>
  <si>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</si>
  <si>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</si>
  <si>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</si>
  <si>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</si>
  <si>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</si>
  <si>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</si>
  <si>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</si>
  <si>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</si>
  <si>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</si>
  <si>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</si>
  <si>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</si>
  <si>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</si>
  <si>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</si>
  <si>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</si>
  <si>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</si>
  <si>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</si>
  <si>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</si>
  <si>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</si>
  <si>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</si>
  <si>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</si>
  <si>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</si>
  <si>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</si>
  <si>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</si>
  <si>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</si>
  <si>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</si>
  <si>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</si>
  <si>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</si>
  <si>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</si>
  <si>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</si>
  <si>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</si>
  <si>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</si>
  <si>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</si>
  <si>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</si>
  <si>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</si>
  <si>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</si>
  <si>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</si>
  <si>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</si>
  <si>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</si>
  <si>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</si>
  <si>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</si>
  <si>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</si>
  <si>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</si>
  <si>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</si>
  <si>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</si>
  <si>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</si>
  <si>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</si>
  <si>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</si>
  <si>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</si>
  <si>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</si>
  <si>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</si>
  <si>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</si>
  <si>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</si>
  <si>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</si>
  <si>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</si>
  <si>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</si>
  <si>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</si>
  <si>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</si>
  <si>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</si>
  <si>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</si>
  <si>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</si>
  <si>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</si>
  <si>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</si>
  <si>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</si>
  <si>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</si>
  <si>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</si>
  <si>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</si>
  <si>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</si>
  <si>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</si>
  <si>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</si>
  <si>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</si>
  <si>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</si>
  <si>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</si>
  <si>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</si>
  <si>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</si>
  <si>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</si>
  <si>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</si>
  <si>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</si>
  <si>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</si>
  <si>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</si>
  <si>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</si>
  <si>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</si>
  <si>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</si>
  <si>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</si>
  <si>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</si>
  <si>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</si>
  <si>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</si>
  <si>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</si>
  <si>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</si>
  <si>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</si>
  <si>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</si>
  <si>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</si>
  <si>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</si>
  <si>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</si>
  <si>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</si>
  <si>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</si>
  <si>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</si>
  <si>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</si>
  <si>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</si>
  <si>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</si>
  <si>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</si>
  <si>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</si>
  <si>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</si>
  <si>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</si>
  <si>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</si>
  <si>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</si>
  <si>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</si>
  <si>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</si>
  <si>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</si>
  <si>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</si>
  <si>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</si>
  <si>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</si>
  <si>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</si>
  <si>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</si>
  <si>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</si>
  <si>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</si>
  <si>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</si>
  <si>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</si>
  <si>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</si>
  <si>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</si>
  <si>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</si>
  <si>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</si>
  <si>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</si>
  <si>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</si>
  <si>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</si>
  <si>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</si>
  <si>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</si>
  <si>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</si>
  <si>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</si>
  <si>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</si>
  <si>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</si>
  <si>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</si>
  <si>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</si>
  <si>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</si>
  <si>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</si>
  <si>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</si>
  <si>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</si>
  <si>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</si>
  <si>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</si>
  <si>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</si>
  <si>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</si>
  <si>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</si>
  <si>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</si>
  <si>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</si>
  <si>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</si>
  <si>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</si>
  <si>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</si>
  <si>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</si>
  <si>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</si>
  <si>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</si>
  <si>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</si>
  <si>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</si>
  <si>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</si>
  <si>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</si>
  <si>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</si>
  <si>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</si>
  <si>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</si>
  <si>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</si>
  <si>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</si>
  <si>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</si>
  <si>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</si>
  <si>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</si>
  <si>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</si>
  <si>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</si>
  <si>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</si>
  <si>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</si>
  <si>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</si>
  <si>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</si>
  <si>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</si>
  <si>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</si>
  <si>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</si>
  <si>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</si>
  <si>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</si>
  <si>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</si>
  <si>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</si>
  <si>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</si>
  <si>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</si>
  <si>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</si>
  <si>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</si>
  <si>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</si>
  <si>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</si>
  <si>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</si>
  <si>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</si>
  <si>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</si>
  <si>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</si>
  <si>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</si>
  <si>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</si>
  <si>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</si>
  <si>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</si>
  <si>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</si>
  <si>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</si>
  <si>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</si>
  <si>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</si>
  <si>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</si>
  <si>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</si>
  <si>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</si>
  <si>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</si>
  <si>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</si>
  <si>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</si>
  <si>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</si>
  <si>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</si>
  <si>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</si>
  <si>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</si>
  <si>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</si>
  <si>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</si>
  <si>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</si>
  <si>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</si>
  <si>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</si>
  <si>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</si>
  <si>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</si>
  <si>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</si>
  <si>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</si>
  <si>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</si>
  <si>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</si>
  <si>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</si>
  <si>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</si>
  <si>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</si>
  <si>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</si>
  <si>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</si>
  <si>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</si>
  <si>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</si>
  <si>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</si>
  <si>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</si>
  <si>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</si>
  <si>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</si>
  <si>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</si>
  <si>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</si>
  <si>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</si>
  <si>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</si>
  <si>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</si>
  <si>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</si>
  <si>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</si>
  <si>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</si>
  <si>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</si>
  <si>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</si>
  <si>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</si>
  <si>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</si>
  <si>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</si>
  <si>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</si>
  <si>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</si>
  <si>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</si>
  <si>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</si>
  <si>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</si>
  <si>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</si>
  <si>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</si>
  <si>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</si>
  <si>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</si>
  <si>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</si>
  <si>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</si>
  <si>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</si>
  <si>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</si>
  <si>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</si>
  <si>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</si>
  <si>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</si>
  <si>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</si>
  <si>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</si>
  <si>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</si>
  <si>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</si>
  <si>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</si>
  <si>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</si>
  <si>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</si>
  <si>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</si>
  <si>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</si>
  <si>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</si>
  <si>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</si>
  <si>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</si>
  <si>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</si>
  <si>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</si>
  <si>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</si>
  <si>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</si>
  <si>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</si>
  <si>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</si>
  <si>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</si>
  <si>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</si>
  <si>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</si>
  <si>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</si>
  <si>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</si>
  <si>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</si>
  <si>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</si>
  <si>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</si>
  <si>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</si>
  <si>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</si>
  <si>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</si>
  <si>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</si>
  <si>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</si>
  <si>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</si>
  <si>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</si>
  <si>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</si>
  <si>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</si>
  <si>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</si>
  <si>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</si>
  <si>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</si>
  <si>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</si>
  <si>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</si>
  <si>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</si>
  <si>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</si>
  <si>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</si>
  <si>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</si>
  <si>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</si>
  <si>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</si>
  <si>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</si>
  <si>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</si>
  <si>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</si>
  <si>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</si>
  <si>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</si>
  <si>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</si>
  <si>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</si>
  <si>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</si>
  <si>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</si>
  <si>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</si>
  <si>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</si>
  <si>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</si>
  <si>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</si>
  <si>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</si>
  <si>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</si>
  <si>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</si>
  <si>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</si>
  <si>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</si>
  <si>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</si>
  <si>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</si>
  <si>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</si>
  <si>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</si>
  <si>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</si>
  <si>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</si>
  <si>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</si>
  <si>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</si>
  <si>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</si>
  <si>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</si>
  <si>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</si>
  <si>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</si>
  <si>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</si>
  <si>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</si>
  <si>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</si>
  <si>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</si>
  <si>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</si>
  <si>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</si>
  <si>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</si>
  <si>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</si>
  <si>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</si>
  <si>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</si>
  <si>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</si>
  <si>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</si>
  <si>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</si>
  <si>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</si>
  <si>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</si>
  <si>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</si>
  <si>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</si>
  <si>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</si>
  <si>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</si>
  <si>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</si>
  <si>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</si>
  <si>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</si>
  <si>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</si>
  <si>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</si>
  <si>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</si>
  <si>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</si>
  <si>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</si>
  <si>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</si>
  <si>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</si>
  <si>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</si>
  <si>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</si>
  <si>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</si>
  <si>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</si>
  <si>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</si>
  <si>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</si>
  <si>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</si>
  <si>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</si>
  <si>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</si>
  <si>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</si>
  <si>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</si>
  <si>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</si>
  <si>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</si>
  <si>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</si>
  <si>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</si>
  <si>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</si>
  <si>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</si>
  <si>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</si>
  <si>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</si>
  <si>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</si>
  <si>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</si>
  <si>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</si>
  <si>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</si>
  <si>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</si>
  <si>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</si>
  <si>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</si>
  <si>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</si>
  <si>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</si>
  <si>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</si>
  <si>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</si>
  <si>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</si>
  <si>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</si>
  <si>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</si>
  <si>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</si>
  <si>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</si>
  <si>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</si>
  <si>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</si>
  <si>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</si>
  <si>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</si>
  <si>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</si>
  <si>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</si>
  <si>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</si>
  <si>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</si>
  <si>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</si>
  <si>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</si>
  <si>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</si>
  <si>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</si>
  <si>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</si>
  <si>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</si>
  <si>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</si>
  <si>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</si>
  <si>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</si>
  <si>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</si>
  <si>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</si>
  <si>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</si>
  <si>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</si>
  <si>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</si>
  <si>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</si>
  <si>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</si>
  <si>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</si>
  <si>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</si>
  <si>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</si>
  <si>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</si>
  <si>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</si>
  <si>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</si>
  <si>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</si>
  <si>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</si>
  <si>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</si>
  <si>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</si>
  <si>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</si>
  <si>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</si>
  <si>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</si>
  <si>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</si>
  <si>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</si>
  <si>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</si>
  <si>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</si>
  <si>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</si>
  <si>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</si>
  <si>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</si>
  <si>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</si>
  <si>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</si>
  <si>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</si>
  <si>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</si>
  <si>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</si>
  <si>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</si>
  <si>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</si>
  <si>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</si>
  <si>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</si>
  <si>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</si>
  <si>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</si>
  <si>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</si>
  <si>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</si>
  <si>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</si>
  <si>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</si>
  <si>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</si>
  <si>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</si>
  <si>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</si>
  <si>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</si>
  <si>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</si>
  <si>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</si>
  <si>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</si>
  <si>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</si>
  <si>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</si>
  <si>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</si>
  <si>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</si>
  <si>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</si>
  <si>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</si>
  <si>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</si>
  <si>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</si>
  <si>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</si>
  <si>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</si>
  <si>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</si>
  <si>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</si>
  <si>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</si>
  <si>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</si>
  <si>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</si>
  <si>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</si>
  <si>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</si>
  <si>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</si>
  <si>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</si>
  <si>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</si>
  <si>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</si>
  <si>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</si>
  <si>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</si>
  <si>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</si>
  <si>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</si>
  <si>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</si>
  <si>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</si>
  <si>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</si>
  <si>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</si>
  <si>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</si>
  <si>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</si>
  <si>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</si>
  <si>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</si>
  <si>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</si>
  <si>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</si>
  <si>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</si>
  <si>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</si>
  <si>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</si>
  <si>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</si>
  <si>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</si>
  <si>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</si>
  <si>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</si>
  <si>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</si>
  <si>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</si>
  <si>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</si>
  <si>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</si>
  <si>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</si>
  <si>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</si>
  <si>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</si>
  <si>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</si>
  <si>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</si>
  <si>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</si>
  <si>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</si>
  <si>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</si>
  <si>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</si>
  <si>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</si>
  <si>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</si>
  <si>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</si>
  <si>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</si>
  <si>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</si>
  <si>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</si>
  <si>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</si>
  <si>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</si>
  <si>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</si>
  <si>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</si>
  <si>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</si>
  <si>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</si>
  <si>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</si>
  <si>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</si>
  <si>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</si>
  <si>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</si>
  <si>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</si>
  <si>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</si>
  <si>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</si>
  <si>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</si>
  <si>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</si>
  <si>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</si>
  <si>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</si>
  <si>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</si>
  <si>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</si>
  <si>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</si>
  <si>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</si>
  <si>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</si>
  <si>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</si>
  <si>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</si>
  <si>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</si>
  <si>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</si>
  <si>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</si>
  <si>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</si>
  <si>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</si>
  <si>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</si>
  <si>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</si>
  <si>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</si>
  <si>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</si>
  <si>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</si>
  <si>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</si>
  <si>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</si>
  <si>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</si>
  <si>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</si>
  <si>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</si>
  <si>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</si>
  <si>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</si>
  <si>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</si>
  <si>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</si>
  <si>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</si>
  <si>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</si>
  <si>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</si>
  <si>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</si>
  <si>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</si>
  <si>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</si>
  <si>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</si>
  <si>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</si>
  <si>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</si>
  <si>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</si>
  <si>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</si>
  <si>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</si>
  <si>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</si>
  <si>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</si>
  <si>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</si>
  <si>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</si>
  <si>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</si>
  <si>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</si>
  <si>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</si>
  <si>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</si>
  <si>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</si>
  <si>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</si>
  <si>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</si>
  <si>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</si>
  <si>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</si>
  <si>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</si>
  <si>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</si>
  <si>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</si>
  <si>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</si>
  <si>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</si>
  <si>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</si>
  <si>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</si>
  <si>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</si>
  <si>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</si>
  <si>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</si>
  <si>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</si>
  <si>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</si>
  <si>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</si>
  <si>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</si>
  <si>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</si>
  <si>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</si>
  <si>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</si>
  <si>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</si>
  <si>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</si>
  <si>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</si>
  <si>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</si>
  <si>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</si>
  <si>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</si>
  <si>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</si>
  <si>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</si>
  <si>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</si>
  <si>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</si>
  <si>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</si>
  <si>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</si>
  <si>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</si>
  <si>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</si>
  <si>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</si>
  <si>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</si>
  <si>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</si>
  <si>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</si>
  <si>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</si>
  <si>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</si>
  <si>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</si>
  <si>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</si>
  <si>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</si>
  <si>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</si>
  <si>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</si>
  <si>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</si>
  <si>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</si>
  <si>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</si>
  <si>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</si>
  <si>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</si>
  <si>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</si>
  <si>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</si>
  <si>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</si>
  <si>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</si>
  <si>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</si>
  <si>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</si>
  <si>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</si>
  <si>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</si>
  <si>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</si>
  <si>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</si>
  <si>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</si>
  <si>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</si>
  <si>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</si>
  <si>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</si>
  <si>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</si>
  <si>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</si>
  <si>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</si>
  <si>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</si>
  <si>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</si>
  <si>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</si>
  <si>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</si>
  <si>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</si>
  <si>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</si>
  <si>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</si>
  <si>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</si>
  <si>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</si>
  <si>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</si>
  <si>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</si>
  <si>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</si>
  <si>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</si>
  <si>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</si>
  <si>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</si>
  <si>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</si>
  <si>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</si>
  <si>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</si>
  <si>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</si>
  <si>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</si>
  <si>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</si>
  <si>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</si>
  <si>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</si>
  <si>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</si>
  <si>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</si>
  <si>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</si>
  <si>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</si>
  <si>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</si>
  <si>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</si>
  <si>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</si>
  <si>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</si>
  <si>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</si>
  <si>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</si>
  <si>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</si>
  <si>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</si>
  <si>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</si>
  <si>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</si>
  <si>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</si>
  <si>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</si>
  <si>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</si>
  <si>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</si>
  <si>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</si>
  <si>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</si>
  <si>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</si>
  <si>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</si>
  <si>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</si>
  <si>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</si>
  <si>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</si>
  <si>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</si>
  <si>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</si>
  <si>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</si>
  <si>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</si>
  <si>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</si>
  <si>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</si>
  <si>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</si>
  <si>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</si>
  <si>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</si>
  <si>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</si>
  <si>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</si>
  <si>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</si>
  <si>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</si>
  <si>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</si>
  <si>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</si>
  <si>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</si>
  <si>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</si>
  <si>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</si>
  <si>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</si>
  <si>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</si>
  <si>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</si>
  <si>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</si>
  <si>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</si>
  <si>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</si>
  <si>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</si>
  <si>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</si>
  <si>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</si>
  <si>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</si>
  <si>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</si>
  <si>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</si>
  <si>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</si>
  <si>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</si>
  <si>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</si>
  <si>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</si>
  <si>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</si>
  <si>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</si>
  <si>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</si>
  <si>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</si>
  <si>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</si>
  <si>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</si>
  <si>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</si>
  <si>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</si>
  <si>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</si>
  <si>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</si>
  <si>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</si>
  <si>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</si>
  <si>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</si>
  <si>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</si>
  <si>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</si>
  <si>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</si>
  <si>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</si>
  <si>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</si>
  <si>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</si>
  <si>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</si>
  <si>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</si>
  <si>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</si>
  <si>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</si>
  <si>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</si>
  <si>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</si>
  <si>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</si>
  <si>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</si>
  <si>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</si>
  <si>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</si>
  <si>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</si>
  <si>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</si>
  <si>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</si>
  <si>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</si>
  <si>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</si>
  <si>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</si>
  <si>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</si>
  <si>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</si>
  <si>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</si>
  <si>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</si>
  <si>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</si>
  <si>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</si>
  <si>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</si>
  <si>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</si>
  <si>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</si>
  <si>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</si>
  <si>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</si>
  <si>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</si>
  <si>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</si>
  <si>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</si>
  <si>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</si>
  <si>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</si>
  <si>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</si>
  <si>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</si>
  <si>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</si>
  <si>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</si>
  <si>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</si>
  <si>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</si>
  <si>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</si>
  <si>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</si>
  <si>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</si>
  <si>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</si>
  <si>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</si>
  <si>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</si>
  <si>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</si>
  <si>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</si>
  <si>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</si>
  <si>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</si>
  <si>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</si>
  <si>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</si>
  <si>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</si>
  <si>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</si>
  <si>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</si>
  <si>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</si>
  <si>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</si>
  <si>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</si>
  <si>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</si>
  <si>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</si>
  <si>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</si>
  <si>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</si>
  <si>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</si>
  <si>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</si>
  <si>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</si>
  <si>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</si>
  <si>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</si>
  <si>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</si>
  <si>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</si>
  <si>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</si>
  <si>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</si>
  <si>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</si>
  <si>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</si>
  <si>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</si>
  <si>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</si>
  <si>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</si>
  <si>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</si>
  <si>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</si>
  <si>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</si>
  <si>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</si>
  <si>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</si>
  <si>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</si>
  <si>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</si>
  <si>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</si>
  <si>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</si>
  <si>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</si>
  <si>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</si>
  <si>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</si>
  <si>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</si>
  <si>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</si>
  <si>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</si>
  <si>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</si>
  <si>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</si>
  <si>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</si>
  <si>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</si>
  <si>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</si>
  <si>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</si>
  <si>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</si>
  <si>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</si>
  <si>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</si>
  <si>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</si>
  <si>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</si>
  <si>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</si>
  <si>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</si>
  <si>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</si>
  <si>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</si>
  <si>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</si>
  <si>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</si>
  <si>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</si>
  <si>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</si>
  <si>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</si>
  <si>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</si>
  <si>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</si>
  <si>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</si>
  <si>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</si>
  <si>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</si>
  <si>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</si>
  <si>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</si>
  <si>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</si>
  <si>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</si>
  <si>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</si>
  <si>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</si>
  <si>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</si>
  <si>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</si>
  <si>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</si>
  <si>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</si>
  <si>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</si>
  <si>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</si>
  <si>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</si>
  <si>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</si>
  <si>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</si>
  <si>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</si>
  <si>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</si>
  <si>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</si>
  <si>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</si>
  <si>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</si>
  <si>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</si>
  <si>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</si>
  <si>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</si>
  <si>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</si>
  <si>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</si>
  <si>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</si>
  <si>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</si>
  <si>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</si>
  <si>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</si>
  <si>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</si>
  <si>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</si>
  <si>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</si>
  <si>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</si>
  <si>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</si>
  <si>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</si>
  <si>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</si>
  <si>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</si>
  <si>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</si>
  <si>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</si>
  <si>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</si>
  <si>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</si>
  <si>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</si>
  <si>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</si>
  <si>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</si>
  <si>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</si>
  <si>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</si>
  <si>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</si>
  <si>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</si>
  <si>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</si>
  <si>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</si>
  <si>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</si>
  <si>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</si>
  <si>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</si>
  <si>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</si>
  <si>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</si>
  <si>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</si>
  <si>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</si>
  <si>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</si>
  <si>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</si>
  <si>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</si>
  <si>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</si>
  <si>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</si>
  <si>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</si>
  <si>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</si>
  <si>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</si>
  <si>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</si>
  <si>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</si>
  <si>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</si>
  <si>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</si>
  <si>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</si>
  <si>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</si>
  <si>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</si>
  <si>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</si>
  <si>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</si>
  <si>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</si>
  <si>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</si>
  <si>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</si>
  <si>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</si>
  <si>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</si>
  <si>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</si>
  <si>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</si>
  <si>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</si>
  <si>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</si>
  <si>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</si>
  <si>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</si>
  <si>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</si>
  <si>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</si>
  <si>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</si>
  <si>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</si>
  <si>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</si>
  <si>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</si>
  <si>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</si>
  <si>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</si>
  <si>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</si>
  <si>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</si>
  <si>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</si>
  <si>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</si>
  <si>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</si>
  <si>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</si>
  <si>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</si>
  <si>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</si>
  <si>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</si>
  <si>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</si>
  <si>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</si>
  <si>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</si>
  <si>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</si>
  <si>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</si>
  <si>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</si>
  <si>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</si>
  <si>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</si>
  <si>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</si>
  <si>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</si>
  <si>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</si>
  <si>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</si>
  <si>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</si>
  <si>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</si>
  <si>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</si>
  <si>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</si>
  <si>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</si>
  <si>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</si>
  <si>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</si>
  <si>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</si>
  <si>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</si>
  <si>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</si>
  <si>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</si>
  <si>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</si>
  <si>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</si>
  <si>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</si>
  <si>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</si>
  <si>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</si>
  <si>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</si>
  <si>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</si>
  <si>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</si>
  <si>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</si>
  <si>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</si>
  <si>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</si>
  <si>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</si>
  <si>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</si>
  <si>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</si>
  <si>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</si>
  <si>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</si>
  <si>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</si>
  <si>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</si>
  <si>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</si>
  <si>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</si>
  <si>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</si>
  <si>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</si>
  <si>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</si>
  <si>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</si>
  <si>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</si>
  <si>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</si>
  <si>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</si>
  <si>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</si>
  <si>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</si>
  <si>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</si>
  <si>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</si>
  <si>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</si>
  <si>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</si>
  <si>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</si>
  <si>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</si>
  <si>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</si>
  <si>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</si>
  <si>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</si>
  <si>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</si>
  <si>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</si>
  <si>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</si>
  <si>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</si>
  <si>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</si>
  <si>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</si>
  <si>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</si>
  <si>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</si>
  <si>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</si>
  <si>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</si>
  <si>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</si>
  <si>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</si>
  <si>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</si>
  <si>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</si>
  <si>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</si>
  <si>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</si>
  <si>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</si>
  <si>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</si>
  <si>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</si>
  <si>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</si>
  <si>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</si>
  <si>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</si>
  <si>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</si>
  <si>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</si>
  <si>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</si>
  <si>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</si>
  <si>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</si>
  <si>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</si>
  <si>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</si>
  <si>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</si>
  <si>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</si>
  <si>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</si>
  <si>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</si>
  <si>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</si>
  <si>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</si>
  <si>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</si>
  <si>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</si>
  <si>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</si>
  <si>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</si>
  <si>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</si>
  <si>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</si>
  <si>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</si>
  <si>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</si>
  <si>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</si>
  <si>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</si>
  <si>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</si>
  <si>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</si>
  <si>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</si>
  <si>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</si>
  <si>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</si>
  <si>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</si>
  <si>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</si>
  <si>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</si>
  <si>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</si>
  <si>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</si>
  <si>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</si>
  <si>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</si>
  <si>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</si>
  <si>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</si>
  <si>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</si>
  <si>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</si>
  <si>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</si>
  <si>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</si>
  <si>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</si>
  <si>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</si>
  <si>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</si>
  <si>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</si>
  <si>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</si>
  <si>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</si>
  <si>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</si>
  <si>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</si>
  <si>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</si>
  <si>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</si>
  <si>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</si>
  <si>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</si>
  <si>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</si>
  <si>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</si>
  <si>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</si>
  <si>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</si>
  <si>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</si>
  <si>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</si>
  <si>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</si>
  <si>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</si>
  <si>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</si>
  <si>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</si>
  <si>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</si>
  <si>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</si>
  <si>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</si>
  <si>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</si>
  <si>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</si>
  <si>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</si>
  <si>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</si>
  <si>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</si>
  <si>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</si>
  <si>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</si>
  <si>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</si>
  <si>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</si>
  <si>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</si>
  <si>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</si>
  <si>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</si>
  <si>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</si>
  <si>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</si>
  <si>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</si>
  <si>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</si>
  <si>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</si>
  <si>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</si>
  <si>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</si>
  <si>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</si>
  <si>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</si>
  <si>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</si>
  <si>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</si>
  <si>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</si>
  <si>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</si>
  <si>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</si>
  <si>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</si>
  <si>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</si>
  <si>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</si>
  <si>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</si>
  <si>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</si>
  <si>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</si>
  <si>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</si>
  <si>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</si>
  <si>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</si>
  <si>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</si>
  <si>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</si>
  <si>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</si>
  <si>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</si>
  <si>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</si>
  <si>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</si>
  <si>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</si>
  <si>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</si>
  <si>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</si>
  <si>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</si>
  <si>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</si>
  <si>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</si>
  <si>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</si>
  <si>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</si>
  <si>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</si>
  <si>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</si>
  <si>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</si>
  <si>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</si>
  <si>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</si>
  <si>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</si>
  <si>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</si>
  <si>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</si>
  <si>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</si>
  <si>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</si>
  <si>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</si>
  <si>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</si>
  <si>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</si>
  <si>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</si>
  <si>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</si>
  <si>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</si>
  <si>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</si>
  <si>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</si>
  <si>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</si>
  <si>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</si>
  <si>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</si>
  <si>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</si>
  <si>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</si>
  <si>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</si>
  <si>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</si>
  <si>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</si>
  <si>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</si>
  <si>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</si>
  <si>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</si>
  <si>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</si>
  <si>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</si>
  <si>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</si>
  <si>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</si>
  <si>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</si>
  <si>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</si>
  <si>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</si>
  <si>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</si>
  <si>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</si>
  <si>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</si>
  <si>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</si>
  <si>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</si>
  <si>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</si>
  <si>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</si>
  <si>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</si>
  <si>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</si>
  <si>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</si>
  <si>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</si>
  <si>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</si>
  <si>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</si>
  <si>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</si>
  <si>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</si>
  <si>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</si>
  <si>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</si>
  <si>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</si>
  <si>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</si>
  <si>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</si>
  <si>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</si>
  <si>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</si>
  <si>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</si>
  <si>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</si>
  <si>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</si>
  <si>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</si>
  <si>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</si>
  <si>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</si>
  <si>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</si>
  <si>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</si>
  <si>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</si>
  <si>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</si>
  <si>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</si>
  <si>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</si>
  <si>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</si>
  <si>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</si>
  <si>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</si>
  <si>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</si>
  <si>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</si>
  <si>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</si>
  <si>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</si>
  <si>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</si>
  <si>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</si>
  <si>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</si>
  <si>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</si>
  <si>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</si>
  <si>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</si>
  <si>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</si>
  <si>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</si>
  <si>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</si>
  <si>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</si>
  <si>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</si>
  <si>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</si>
  <si>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</si>
  <si>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</si>
  <si>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</si>
  <si>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</si>
  <si>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</si>
  <si>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</si>
  <si>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</si>
  <si>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</si>
  <si>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</si>
  <si>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</si>
  <si>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</si>
  <si>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</si>
  <si>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</si>
  <si>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</si>
  <si>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</si>
  <si>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</si>
  <si>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</si>
  <si>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</si>
  <si>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</si>
  <si>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</si>
  <si>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</si>
  <si>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</si>
  <si>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</si>
  <si>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</si>
  <si>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</si>
  <si>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</si>
  <si>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</si>
  <si>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</si>
  <si>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</si>
  <si>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</si>
  <si>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</si>
  <si>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</si>
  <si>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</si>
  <si>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</si>
  <si>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</si>
  <si>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</si>
  <si>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</si>
  <si>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</si>
  <si>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</si>
  <si>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</si>
  <si>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</si>
  <si>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</si>
  <si>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</si>
  <si>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</si>
  <si>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</si>
  <si>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</si>
  <si>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</si>
  <si>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</si>
  <si>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</si>
  <si>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</si>
  <si>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</si>
  <si>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</si>
  <si>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</si>
  <si>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</si>
  <si>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</si>
  <si>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</si>
  <si>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</si>
  <si>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</si>
  <si>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</si>
  <si>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</si>
  <si>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</si>
  <si>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</si>
  <si>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</si>
  <si>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</si>
  <si>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</si>
  <si>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</si>
  <si>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</si>
  <si>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</si>
  <si>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</si>
  <si>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</si>
  <si>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</si>
  <si>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</si>
  <si>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</si>
  <si>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</si>
  <si>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</si>
  <si>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</si>
  <si>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</si>
  <si>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</si>
  <si>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</si>
  <si>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</si>
  <si>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</si>
  <si>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</si>
  <si>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</si>
  <si>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</si>
  <si>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</si>
  <si>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</si>
  <si>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</si>
  <si>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</si>
  <si>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</si>
  <si>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</si>
  <si>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</si>
  <si>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</si>
  <si>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</si>
  <si>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</si>
  <si>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</si>
  <si>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</si>
  <si>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</si>
  <si>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</si>
  <si>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</si>
  <si>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</si>
  <si>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</si>
  <si>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</si>
  <si>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</si>
  <si>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</si>
  <si>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</si>
  <si>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</si>
  <si>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</si>
  <si>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</si>
  <si>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</si>
  <si>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</si>
  <si>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</si>
  <si>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</si>
  <si>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</si>
  <si>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</si>
  <si>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</si>
  <si>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</si>
  <si>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</si>
  <si>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</si>
  <si>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</si>
  <si>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</si>
  <si>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</si>
  <si>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</si>
  <si>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</si>
  <si>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</si>
  <si>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</si>
  <si>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</si>
  <si>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</si>
  <si>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</si>
  <si>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</si>
  <si>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</si>
  <si>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</si>
  <si>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</si>
  <si>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</si>
  <si>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</si>
  <si>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</si>
  <si>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</si>
  <si>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</si>
  <si>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</si>
  <si>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</si>
  <si>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</si>
  <si>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</si>
  <si>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</si>
  <si>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</si>
  <si>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</si>
  <si>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</si>
  <si>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</si>
  <si>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</si>
  <si>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</si>
  <si>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</si>
  <si>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</si>
  <si>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</si>
  <si>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</si>
  <si>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</si>
  <si>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</si>
  <si>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</si>
  <si>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</si>
  <si>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</si>
  <si>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</si>
  <si>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</si>
  <si>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</si>
  <si>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</si>
  <si>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</si>
  <si>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</si>
  <si>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</si>
  <si>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</si>
  <si>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</si>
  <si>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</si>
  <si>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</si>
  <si>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</si>
  <si>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</si>
  <si>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</si>
  <si>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</si>
  <si>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</si>
  <si>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</si>
  <si>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</si>
  <si>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</si>
  <si>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</si>
  <si>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</si>
  <si>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</si>
  <si>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</si>
  <si>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</si>
  <si>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</si>
  <si>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</si>
  <si>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</si>
  <si>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</si>
  <si>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</si>
  <si>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</si>
  <si>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</si>
  <si>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</si>
  <si>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</si>
  <si>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</si>
  <si>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</si>
  <si>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</si>
  <si>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</si>
  <si>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</si>
  <si>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</si>
  <si>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</si>
  <si>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</si>
  <si>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</si>
  <si>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</si>
  <si>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</si>
  <si>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</si>
  <si>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</si>
  <si>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</si>
  <si>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</si>
  <si>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</si>
  <si>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</si>
  <si>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</si>
  <si>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</si>
  <si>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</si>
  <si>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</si>
  <si>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</si>
  <si>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</si>
  <si>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</si>
  <si>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</si>
  <si>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</si>
  <si>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</si>
  <si>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</si>
  <si>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</si>
  <si>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</si>
  <si>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</si>
  <si>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</si>
  <si>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</si>
  <si>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</si>
  <si>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</si>
  <si>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</si>
  <si>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</si>
  <si>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</si>
  <si>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</si>
  <si>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</si>
  <si>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</si>
  <si>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</si>
  <si>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</si>
  <si>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</si>
  <si>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</si>
  <si>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</si>
  <si>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</si>
  <si>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</si>
  <si>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</si>
  <si>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</si>
  <si>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</si>
  <si>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</si>
  <si>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</si>
  <si>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</si>
  <si>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</si>
  <si>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</si>
  <si>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</si>
  <si>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</si>
  <si>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</si>
  <si>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</si>
  <si>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</si>
  <si>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</si>
  <si>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</si>
  <si>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</si>
  <si>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</si>
  <si>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</si>
  <si>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</si>
  <si>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</si>
  <si>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</si>
  <si>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</si>
  <si>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</si>
  <si>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</si>
  <si>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</si>
  <si>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</si>
  <si>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</si>
  <si>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</si>
  <si>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</si>
  <si>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</si>
  <si>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</si>
  <si>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</si>
  <si>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</si>
  <si>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</si>
  <si>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</si>
  <si>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</si>
  <si>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</si>
  <si>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</si>
  <si>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</si>
  <si>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</si>
  <si>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</si>
  <si>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</si>
  <si>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</si>
  <si>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</si>
  <si>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</si>
  <si>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</si>
  <si>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</si>
  <si>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</si>
  <si>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</si>
  <si>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</si>
  <si>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</si>
  <si>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</si>
  <si>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</si>
  <si>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</si>
  <si>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DA</t>
  </si>
  <si>
    <t>OPĆINA DUBROVAČKO PRIMORJE</t>
  </si>
  <si>
    <t>23-2025</t>
  </si>
  <si>
    <t>OPĆINA DUBROVAČKO PRIMOJE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</si>
</sst>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2339176.9500000002</v>
      </c>
      <c r="D2" s="7">
        <f>'PR-RAS'!E6</f>
        <v>3697891.32</v>
      </c>
      <c r="E2" s="7">
        <v>0</v>
      </c>
      <c r="F2" s="7">
        <v>0</v>
      </c>
      <c r="G2" s="8">
        <f t="shared" ref="G2:G274" si="0">(B2/1000)*(C2*1+D2*2)</f>
        <v>9734.9595900000004</v>
      </c>
      <c r="H2" s="8">
        <f t="shared" ref="H2:H274" si="1">ABS(C2-ROUND(C2,0))+ABS(D2-ROUND(D2,0))</f>
        <v>0.36999999964609742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1043268.2600000001</v>
      </c>
      <c r="D3" s="2">
        <f>'PR-RAS'!E7</f>
        <v>1312261.04</v>
      </c>
      <c r="E3" s="2">
        <v>0</v>
      </c>
      <c r="F3" s="2">
        <v>0</v>
      </c>
      <c r="G3" s="3">
        <f t="shared" si="0"/>
        <v>7335.5806800000009</v>
      </c>
      <c r="H3" s="3">
        <f t="shared" si="1"/>
        <v>0.30000000016298145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811042.72000000009</v>
      </c>
      <c r="D4" s="2">
        <f>'PR-RAS'!E8</f>
        <v>1065310.23</v>
      </c>
      <c r="E4" s="2">
        <v>0</v>
      </c>
      <c r="F4" s="2">
        <v>0</v>
      </c>
      <c r="G4" s="3">
        <f t="shared" si="0"/>
        <v>8824.9895400000005</v>
      </c>
      <c r="H4" s="3">
        <f t="shared" si="1"/>
        <v>0.5099999998928979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518504.56</v>
      </c>
      <c r="D5" s="2">
        <f>'PR-RAS'!E9</f>
        <v>836162.49</v>
      </c>
      <c r="E5" s="2">
        <v>0</v>
      </c>
      <c r="F5" s="2">
        <v>0</v>
      </c>
      <c r="G5" s="3">
        <f t="shared" si="0"/>
        <v>8763.3181600000007</v>
      </c>
      <c r="H5" s="3">
        <f t="shared" si="1"/>
        <v>0.92999999999301508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119102.23</v>
      </c>
      <c r="D6" s="2">
        <f>'PR-RAS'!E10</f>
        <v>101426.47</v>
      </c>
      <c r="E6" s="2">
        <v>0</v>
      </c>
      <c r="F6" s="2">
        <v>0</v>
      </c>
      <c r="G6" s="3">
        <f t="shared" si="0"/>
        <v>1609.77585</v>
      </c>
      <c r="H6" s="3">
        <f t="shared" si="1"/>
        <v>0.69999999999708962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118415.29</v>
      </c>
      <c r="D7" s="2">
        <f>'PR-RAS'!E11</f>
        <v>107713.60000000001</v>
      </c>
      <c r="E7" s="2">
        <v>0</v>
      </c>
      <c r="F7" s="2">
        <v>0</v>
      </c>
      <c r="G7" s="3">
        <f t="shared" si="0"/>
        <v>2003.05494</v>
      </c>
      <c r="H7" s="3">
        <f t="shared" si="1"/>
        <v>0.68999999998777639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28396.13</v>
      </c>
      <c r="D8" s="2">
        <f>'PR-RAS'!E12</f>
        <v>58136.99</v>
      </c>
      <c r="E8" s="2">
        <v>0</v>
      </c>
      <c r="F8" s="2">
        <v>0</v>
      </c>
      <c r="G8" s="3">
        <f t="shared" si="0"/>
        <v>1012.6907699999999</v>
      </c>
      <c r="H8" s="3">
        <f t="shared" si="1"/>
        <v>0.1400000000030559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122964.05</v>
      </c>
      <c r="D9" s="2">
        <f>'PR-RAS'!E13</f>
        <v>65212.02</v>
      </c>
      <c r="E9" s="2">
        <v>0</v>
      </c>
      <c r="F9" s="2">
        <v>0</v>
      </c>
      <c r="G9" s="3">
        <f t="shared" si="0"/>
        <v>2027.10472</v>
      </c>
      <c r="H9" s="3">
        <f t="shared" si="1"/>
        <v>6.9999999999708962E-2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96339.54</v>
      </c>
      <c r="D11" s="2">
        <f>'PR-RAS'!E15</f>
        <v>103341.34</v>
      </c>
      <c r="E11" s="2">
        <v>0</v>
      </c>
      <c r="F11" s="2">
        <v>0</v>
      </c>
      <c r="G11" s="3">
        <f t="shared" si="0"/>
        <v>3030.2221999999997</v>
      </c>
      <c r="H11" s="3">
        <f t="shared" si="1"/>
        <v>0.80000000000291038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203134.29</v>
      </c>
      <c r="D19" s="2">
        <f>'PR-RAS'!E23</f>
        <v>213264</v>
      </c>
      <c r="E19" s="2">
        <v>0</v>
      </c>
      <c r="F19" s="2">
        <v>0</v>
      </c>
      <c r="G19" s="3">
        <f t="shared" si="0"/>
        <v>11333.92122</v>
      </c>
      <c r="H19" s="3">
        <f t="shared" si="1"/>
        <v>0.29000000000814907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45687.040000000001</v>
      </c>
      <c r="D20" s="2">
        <f>'PR-RAS'!E24</f>
        <v>52110.22</v>
      </c>
      <c r="E20" s="2">
        <v>0</v>
      </c>
      <c r="F20" s="2">
        <v>0</v>
      </c>
      <c r="G20" s="3">
        <f t="shared" si="0"/>
        <v>2848.2421200000003</v>
      </c>
      <c r="H20" s="3">
        <f t="shared" si="1"/>
        <v>0.26000000000203727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157447.25</v>
      </c>
      <c r="D23" s="2">
        <f>'PR-RAS'!E27</f>
        <v>161153.78</v>
      </c>
      <c r="E23" s="2">
        <v>0</v>
      </c>
      <c r="F23" s="2">
        <v>0</v>
      </c>
      <c r="G23" s="3">
        <f t="shared" si="0"/>
        <v>10554.605819999999</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29091.25</v>
      </c>
      <c r="D25" s="2">
        <f>'PR-RAS'!E29</f>
        <v>33686.81</v>
      </c>
      <c r="E25" s="2">
        <v>0</v>
      </c>
      <c r="F25" s="2">
        <v>0</v>
      </c>
      <c r="G25" s="3">
        <f t="shared" si="0"/>
        <v>2315.15688</v>
      </c>
      <c r="H25" s="3">
        <f t="shared" si="1"/>
        <v>0.44000000000232831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29091.25</v>
      </c>
      <c r="D27" s="2">
        <f>'PR-RAS'!E31</f>
        <v>33686.81</v>
      </c>
      <c r="E27" s="2">
        <v>0</v>
      </c>
      <c r="F27" s="2">
        <v>0</v>
      </c>
      <c r="G27" s="3">
        <f t="shared" si="0"/>
        <v>2508.0866199999996</v>
      </c>
      <c r="H27" s="3">
        <f t="shared" si="1"/>
        <v>0.44000000000232831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525414.89</v>
      </c>
      <c r="D45" s="2">
        <f>'PR-RAS'!E49</f>
        <v>1456075.49</v>
      </c>
      <c r="E45" s="2">
        <v>0</v>
      </c>
      <c r="F45" s="2">
        <v>0</v>
      </c>
      <c r="G45" s="3">
        <f t="shared" si="0"/>
        <v>151252.89827999999</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250625.94</v>
      </c>
      <c r="D54" s="2">
        <f>'PR-RAS'!E58</f>
        <v>274510.83</v>
      </c>
      <c r="E54" s="2">
        <v>0</v>
      </c>
      <c r="F54" s="2">
        <v>0</v>
      </c>
      <c r="G54" s="3">
        <f t="shared" si="0"/>
        <v>42381.322800000002</v>
      </c>
      <c r="H54" s="3">
        <f t="shared" si="1"/>
        <v>0.22999999998137355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132815.94</v>
      </c>
      <c r="D55" s="2">
        <f>'PR-RAS'!E59</f>
        <v>131391.89000000001</v>
      </c>
      <c r="E55" s="2">
        <v>0</v>
      </c>
      <c r="F55" s="2">
        <v>0</v>
      </c>
      <c r="G55" s="3">
        <f t="shared" si="0"/>
        <v>21362.384880000001</v>
      </c>
      <c r="H55" s="3">
        <f t="shared" si="1"/>
        <v>0.16999999998370185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117810</v>
      </c>
      <c r="D56" s="2">
        <f>'PR-RAS'!E60</f>
        <v>143118.94</v>
      </c>
      <c r="E56" s="2">
        <v>0</v>
      </c>
      <c r="F56" s="2">
        <v>0</v>
      </c>
      <c r="G56" s="3">
        <f t="shared" si="0"/>
        <v>22222.633399999999</v>
      </c>
      <c r="H56" s="3">
        <f t="shared" si="1"/>
        <v>5.9999999997671694E-2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12930</v>
      </c>
      <c r="E57" s="2">
        <v>0</v>
      </c>
      <c r="F57" s="2">
        <v>0</v>
      </c>
      <c r="G57" s="3">
        <f t="shared" si="0"/>
        <v>1448.16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12930</v>
      </c>
      <c r="E59" s="2">
        <v>0</v>
      </c>
      <c r="F59" s="2">
        <v>0</v>
      </c>
      <c r="G59" s="3">
        <f t="shared" si="0"/>
        <v>1499.88</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274788.95</v>
      </c>
      <c r="D60" s="2">
        <f>'PR-RAS'!E64</f>
        <v>317618.83</v>
      </c>
      <c r="E60" s="2">
        <v>0</v>
      </c>
      <c r="F60" s="2">
        <v>0</v>
      </c>
      <c r="G60" s="3">
        <f t="shared" si="0"/>
        <v>53691.569990000004</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274788.95</v>
      </c>
      <c r="D61" s="2">
        <f>'PR-RAS'!E65</f>
        <v>292750</v>
      </c>
      <c r="E61" s="2">
        <v>0</v>
      </c>
      <c r="F61" s="2">
        <v>0</v>
      </c>
      <c r="G61" s="3">
        <f t="shared" si="0"/>
        <v>51617.336999999992</v>
      </c>
      <c r="H61" s="3">
        <f t="shared" si="1"/>
        <v>4.9999999988358468E-2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24868.83</v>
      </c>
      <c r="E63" s="2">
        <v>0</v>
      </c>
      <c r="F63" s="2">
        <v>0</v>
      </c>
      <c r="G63" s="3">
        <f>(B63/1000)*(C63*1+D63*2)</f>
        <v>3083.7349200000003</v>
      </c>
      <c r="H63" s="3">
        <f>ABS(C63-ROUND(C63,0))+ABS(D63-ROUND(D63,0))</f>
        <v>0.16999999999825377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851015.83</v>
      </c>
      <c r="E70" s="2">
        <v>0</v>
      </c>
      <c r="F70" s="2">
        <v>0</v>
      </c>
      <c r="G70" s="3">
        <f t="shared" si="0"/>
        <v>117440.18454</v>
      </c>
      <c r="H70" s="3">
        <f t="shared" si="1"/>
        <v>0.17000000004190952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851015.83</v>
      </c>
      <c r="E72" s="2">
        <v>0</v>
      </c>
      <c r="F72" s="2">
        <v>0</v>
      </c>
      <c r="G72" s="3">
        <f t="shared" si="0"/>
        <v>120844.24785999999</v>
      </c>
      <c r="H72" s="3">
        <f t="shared" si="1"/>
        <v>0.17000000004190952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276899.59000000003</v>
      </c>
      <c r="D78" s="2">
        <f>'PR-RAS'!E82</f>
        <v>425569.8</v>
      </c>
      <c r="E78" s="2">
        <v>0</v>
      </c>
      <c r="F78" s="2">
        <v>0</v>
      </c>
      <c r="G78" s="3">
        <f t="shared" si="0"/>
        <v>86859.017629999988</v>
      </c>
      <c r="H78" s="3">
        <f t="shared" si="1"/>
        <v>0.60999999998603016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619.33999999999992</v>
      </c>
      <c r="D79" s="2">
        <f>'PR-RAS'!E83</f>
        <v>11.66</v>
      </c>
      <c r="E79" s="2">
        <v>0</v>
      </c>
      <c r="F79" s="2">
        <v>0</v>
      </c>
      <c r="G79" s="3">
        <f t="shared" si="0"/>
        <v>50.127479999999998</v>
      </c>
      <c r="H79" s="3">
        <f t="shared" si="1"/>
        <v>0.679999999999918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11.66</v>
      </c>
      <c r="D81" s="2">
        <f>'PR-RAS'!E85</f>
        <v>11.66</v>
      </c>
      <c r="E81" s="2">
        <v>0</v>
      </c>
      <c r="F81" s="2">
        <v>0</v>
      </c>
      <c r="G81" s="3">
        <f t="shared" si="0"/>
        <v>2.7984000000000004</v>
      </c>
      <c r="H81" s="3">
        <f t="shared" si="1"/>
        <v>0.67999999999999972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607.67999999999995</v>
      </c>
      <c r="D82" s="2">
        <f>'PR-RAS'!E86</f>
        <v>0</v>
      </c>
      <c r="E82" s="2">
        <v>0</v>
      </c>
      <c r="F82" s="2">
        <v>0</v>
      </c>
      <c r="G82" s="3">
        <f t="shared" si="0"/>
        <v>49.222079999999998</v>
      </c>
      <c r="H82" s="3">
        <f t="shared" si="1"/>
        <v>0.32000000000005002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276280.25</v>
      </c>
      <c r="D87" s="2">
        <f>'PR-RAS'!E91</f>
        <v>425558.14</v>
      </c>
      <c r="E87" s="2">
        <v>0</v>
      </c>
      <c r="F87" s="2">
        <v>0</v>
      </c>
      <c r="G87" s="3">
        <f t="shared" si="0"/>
        <v>96956.101579999988</v>
      </c>
      <c r="H87" s="3">
        <f t="shared" si="1"/>
        <v>0.39000000001396984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90158.16</v>
      </c>
      <c r="D88" s="2">
        <f>'PR-RAS'!E92</f>
        <v>91013.18</v>
      </c>
      <c r="E88" s="2">
        <v>0</v>
      </c>
      <c r="F88" s="2">
        <v>0</v>
      </c>
      <c r="G88" s="3">
        <f t="shared" si="0"/>
        <v>23680.053240000001</v>
      </c>
      <c r="H88" s="3">
        <f t="shared" si="1"/>
        <v>0.33999999999650754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37087.53</v>
      </c>
      <c r="D89" s="2">
        <f>'PR-RAS'!E93</f>
        <v>37570.980000000003</v>
      </c>
      <c r="E89" s="2">
        <v>0</v>
      </c>
      <c r="F89" s="2">
        <v>0</v>
      </c>
      <c r="G89" s="3">
        <f t="shared" si="0"/>
        <v>9876.1951200000003</v>
      </c>
      <c r="H89" s="3">
        <f t="shared" si="1"/>
        <v>0.48999999999796273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149014.66</v>
      </c>
      <c r="D90" s="2">
        <f>'PR-RAS'!E94</f>
        <v>233683.96</v>
      </c>
      <c r="E90" s="2">
        <v>0</v>
      </c>
      <c r="F90" s="2">
        <v>0</v>
      </c>
      <c r="G90" s="3">
        <f t="shared" si="0"/>
        <v>54858.049619999991</v>
      </c>
      <c r="H90" s="3">
        <f t="shared" si="1"/>
        <v>0.38000000000465661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19.899999999999999</v>
      </c>
      <c r="D93" s="2">
        <f>'PR-RAS'!E97</f>
        <v>63290.02</v>
      </c>
      <c r="E93" s="2">
        <v>0</v>
      </c>
      <c r="F93" s="2">
        <v>0</v>
      </c>
      <c r="G93" s="3">
        <f t="shared" si="0"/>
        <v>11647.194479999998</v>
      </c>
      <c r="H93" s="3">
        <f t="shared" si="1"/>
        <v>0.1199999999968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443145.68999999994</v>
      </c>
      <c r="D102" s="2">
        <f>'PR-RAS'!E106</f>
        <v>465942.52999999997</v>
      </c>
      <c r="E102" s="2">
        <v>0</v>
      </c>
      <c r="F102" s="2">
        <v>0</v>
      </c>
      <c r="G102" s="3">
        <f t="shared" si="0"/>
        <v>138878.10575000002</v>
      </c>
      <c r="H102" s="3">
        <f t="shared" si="1"/>
        <v>0.78000000008614734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55034.13</v>
      </c>
      <c r="D103" s="2">
        <f>'PR-RAS'!E107</f>
        <v>60881.54</v>
      </c>
      <c r="E103" s="2">
        <v>0</v>
      </c>
      <c r="F103" s="2">
        <v>0</v>
      </c>
      <c r="G103" s="3">
        <f t="shared" si="0"/>
        <v>18033.315419999999</v>
      </c>
      <c r="H103" s="3">
        <f t="shared" si="1"/>
        <v>0.58999999999650754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1028.28</v>
      </c>
      <c r="E105" s="2">
        <v>0</v>
      </c>
      <c r="F105" s="2">
        <v>0</v>
      </c>
      <c r="G105" s="3">
        <f t="shared" si="0"/>
        <v>213.88224</v>
      </c>
      <c r="H105" s="3">
        <f t="shared" si="1"/>
        <v>0.27999999999997272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17.559999999999999</v>
      </c>
      <c r="D106" s="2">
        <f>'PR-RAS'!E110</f>
        <v>16.7</v>
      </c>
      <c r="E106" s="2">
        <v>0</v>
      </c>
      <c r="F106" s="2">
        <v>0</v>
      </c>
      <c r="G106" s="3">
        <f t="shared" si="0"/>
        <v>5.3507999999999996</v>
      </c>
      <c r="H106" s="3">
        <f t="shared" si="1"/>
        <v>0.74000000000000199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55016.57</v>
      </c>
      <c r="D107" s="2">
        <f>'PR-RAS'!E111</f>
        <v>59836.56</v>
      </c>
      <c r="E107" s="2">
        <v>0</v>
      </c>
      <c r="F107" s="2">
        <v>0</v>
      </c>
      <c r="G107" s="3">
        <f t="shared" si="0"/>
        <v>18517.10714</v>
      </c>
      <c r="H107" s="3">
        <f t="shared" si="1"/>
        <v>0.87000000000261934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66197.09</v>
      </c>
      <c r="D108" s="2">
        <f>'PR-RAS'!E112</f>
        <v>60688.89</v>
      </c>
      <c r="E108" s="2">
        <v>0</v>
      </c>
      <c r="F108" s="2">
        <v>0</v>
      </c>
      <c r="G108" s="3">
        <f t="shared" si="0"/>
        <v>20070.51109</v>
      </c>
      <c r="H108" s="3">
        <f t="shared" si="1"/>
        <v>0.19999999999708962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576.29999999999995</v>
      </c>
      <c r="D110" s="2">
        <f>'PR-RAS'!E114</f>
        <v>109.96</v>
      </c>
      <c r="E110" s="2">
        <v>0</v>
      </c>
      <c r="F110" s="2">
        <v>0</v>
      </c>
      <c r="G110" s="3">
        <f t="shared" si="0"/>
        <v>86.78797999999999</v>
      </c>
      <c r="H110" s="3">
        <f t="shared" si="1"/>
        <v>0.33999999999996078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65620.789999999994</v>
      </c>
      <c r="D113" s="2">
        <f>'PR-RAS'!E117</f>
        <v>60578.93</v>
      </c>
      <c r="E113" s="2">
        <v>0</v>
      </c>
      <c r="F113" s="2">
        <v>0</v>
      </c>
      <c r="G113" s="3">
        <f t="shared" si="0"/>
        <v>20919.2088</v>
      </c>
      <c r="H113" s="3">
        <f t="shared" si="1"/>
        <v>0.2800000000061118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321914.46999999997</v>
      </c>
      <c r="D116" s="2">
        <f>'PR-RAS'!E120</f>
        <v>344372.1</v>
      </c>
      <c r="E116" s="2">
        <v>0</v>
      </c>
      <c r="F116" s="2">
        <v>0</v>
      </c>
      <c r="G116" s="3">
        <f t="shared" si="0"/>
        <v>116225.74704999999</v>
      </c>
      <c r="H116" s="3">
        <f t="shared" si="1"/>
        <v>0.56999999994877726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231314.28</v>
      </c>
      <c r="D117" s="2">
        <f>'PR-RAS'!E121</f>
        <v>233047.21</v>
      </c>
      <c r="E117" s="2">
        <v>0</v>
      </c>
      <c r="F117" s="2">
        <v>0</v>
      </c>
      <c r="G117" s="3">
        <f t="shared" si="0"/>
        <v>80899.409199999995</v>
      </c>
      <c r="H117" s="3">
        <f t="shared" si="1"/>
        <v>0.48999999999068677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90600.19</v>
      </c>
      <c r="D118" s="2">
        <f>'PR-RAS'!E122</f>
        <v>111324.89</v>
      </c>
      <c r="E118" s="2">
        <v>0</v>
      </c>
      <c r="F118" s="2">
        <v>0</v>
      </c>
      <c r="G118" s="3">
        <f t="shared" si="0"/>
        <v>36650.246489999998</v>
      </c>
      <c r="H118" s="3">
        <f t="shared" si="1"/>
        <v>0.30000000000291038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50448.520000000004</v>
      </c>
      <c r="D121" s="2">
        <f>'PR-RAS'!E125</f>
        <v>38042.46</v>
      </c>
      <c r="E121" s="2">
        <v>0</v>
      </c>
      <c r="F121" s="2">
        <v>0</v>
      </c>
      <c r="G121" s="3">
        <f t="shared" si="0"/>
        <v>15184.0128</v>
      </c>
      <c r="H121" s="3">
        <f t="shared" si="1"/>
        <v>0.93999999999505235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47254.36</v>
      </c>
      <c r="D122" s="2">
        <f>'PR-RAS'!E126</f>
        <v>26442.46</v>
      </c>
      <c r="E122" s="2">
        <v>0</v>
      </c>
      <c r="F122" s="2">
        <v>0</v>
      </c>
      <c r="G122" s="3">
        <f t="shared" si="0"/>
        <v>12116.85288</v>
      </c>
      <c r="H122" s="3">
        <f t="shared" si="1"/>
        <v>0.81999999999970896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47254.36</v>
      </c>
      <c r="D124" s="2">
        <f>'PR-RAS'!E128</f>
        <v>26442.46</v>
      </c>
      <c r="E124" s="2">
        <v>0</v>
      </c>
      <c r="F124" s="2">
        <v>0</v>
      </c>
      <c r="G124" s="3">
        <f t="shared" si="0"/>
        <v>12317.131439999999</v>
      </c>
      <c r="H124" s="3">
        <f t="shared" si="1"/>
        <v>0.81999999999970896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3194.16</v>
      </c>
      <c r="D125" s="2">
        <f>'PR-RAS'!E129</f>
        <v>11600</v>
      </c>
      <c r="E125" s="2">
        <v>0</v>
      </c>
      <c r="F125" s="2">
        <v>0</v>
      </c>
      <c r="G125" s="3">
        <f t="shared" si="0"/>
        <v>3272.8758400000002</v>
      </c>
      <c r="H125" s="3">
        <f t="shared" si="1"/>
        <v>0.15999999999985448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350</v>
      </c>
      <c r="E126" s="2">
        <v>0</v>
      </c>
      <c r="F126" s="2">
        <v>0</v>
      </c>
      <c r="G126" s="3">
        <f t="shared" si="0"/>
        <v>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3194.16</v>
      </c>
      <c r="D127" s="2">
        <f>'PR-RAS'!E131</f>
        <v>11250</v>
      </c>
      <c r="E127" s="2">
        <v>0</v>
      </c>
      <c r="F127" s="2">
        <v>0</v>
      </c>
      <c r="G127" s="3">
        <f t="shared" si="0"/>
        <v>3237.46416</v>
      </c>
      <c r="H127" s="3">
        <f t="shared" si="1"/>
        <v>0.15999999999985448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1982797.8399999996</v>
      </c>
      <c r="D148" s="2">
        <f>'PR-RAS'!E152</f>
        <v>2314794.3200000003</v>
      </c>
      <c r="E148" s="2">
        <v>0</v>
      </c>
      <c r="F148" s="2">
        <v>0</v>
      </c>
      <c r="G148" s="3">
        <f t="shared" si="0"/>
        <v>972020.81255999999</v>
      </c>
      <c r="H148" s="3">
        <f t="shared" si="1"/>
        <v>0.48000000067986548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856034.02999999991</v>
      </c>
      <c r="D149" s="2">
        <f>'PR-RAS'!E153</f>
        <v>1110213.32</v>
      </c>
      <c r="E149" s="2">
        <v>0</v>
      </c>
      <c r="F149" s="2">
        <v>0</v>
      </c>
      <c r="G149" s="3">
        <f t="shared" si="0"/>
        <v>455316.17915999994</v>
      </c>
      <c r="H149" s="3">
        <f t="shared" si="1"/>
        <v>0.34999999997671694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678385.2</v>
      </c>
      <c r="D150" s="2">
        <f>'PR-RAS'!E154</f>
        <v>871945.52</v>
      </c>
      <c r="E150" s="2">
        <v>0</v>
      </c>
      <c r="F150" s="2">
        <v>0</v>
      </c>
      <c r="G150" s="3">
        <f t="shared" si="0"/>
        <v>360919.15976000001</v>
      </c>
      <c r="H150" s="3">
        <f t="shared" si="1"/>
        <v>0.67999999993480742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651333.94999999995</v>
      </c>
      <c r="D151" s="2">
        <f>'PR-RAS'!E155</f>
        <v>835137.78</v>
      </c>
      <c r="E151" s="2">
        <v>0</v>
      </c>
      <c r="F151" s="2">
        <v>0</v>
      </c>
      <c r="G151" s="3">
        <f t="shared" si="0"/>
        <v>348241.42649999994</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27051.25</v>
      </c>
      <c r="D152" s="2">
        <f>'PR-RAS'!E156</f>
        <v>36807.74</v>
      </c>
      <c r="E152" s="2">
        <v>0</v>
      </c>
      <c r="F152" s="2">
        <v>0</v>
      </c>
      <c r="G152" s="3">
        <f t="shared" si="0"/>
        <v>15200.676229999999</v>
      </c>
      <c r="H152" s="3">
        <f t="shared" si="1"/>
        <v>0.51000000000203727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44540.23</v>
      </c>
      <c r="D155" s="2">
        <f>'PR-RAS'!E159</f>
        <v>68037.02</v>
      </c>
      <c r="E155" s="2">
        <v>0</v>
      </c>
      <c r="F155" s="2">
        <v>0</v>
      </c>
      <c r="G155" s="3">
        <f t="shared" si="0"/>
        <v>27814.597580000001</v>
      </c>
      <c r="H155" s="3">
        <f t="shared" si="1"/>
        <v>0.25000000000727596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133108.6</v>
      </c>
      <c r="D156" s="2">
        <f>'PR-RAS'!E160</f>
        <v>170230.78</v>
      </c>
      <c r="E156" s="2">
        <v>0</v>
      </c>
      <c r="F156" s="2">
        <v>0</v>
      </c>
      <c r="G156" s="3">
        <f t="shared" si="0"/>
        <v>73403.374800000005</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23780.04</v>
      </c>
      <c r="D157" s="2">
        <f>'PR-RAS'!E161</f>
        <v>30367.200000000001</v>
      </c>
      <c r="E157" s="2">
        <v>0</v>
      </c>
      <c r="F157" s="2">
        <v>0</v>
      </c>
      <c r="G157" s="3">
        <f t="shared" si="0"/>
        <v>13184.252640000001</v>
      </c>
      <c r="H157" s="3">
        <f t="shared" si="1"/>
        <v>0.24000000000160071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109328.56</v>
      </c>
      <c r="D158" s="2">
        <f>'PR-RAS'!E162</f>
        <v>139863.57999999999</v>
      </c>
      <c r="E158" s="2">
        <v>0</v>
      </c>
      <c r="F158" s="2">
        <v>0</v>
      </c>
      <c r="G158" s="3">
        <f t="shared" si="0"/>
        <v>61081.748039999999</v>
      </c>
      <c r="H158" s="3">
        <f t="shared" si="1"/>
        <v>0.86000000001513399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773356.05999999994</v>
      </c>
      <c r="D160" s="2">
        <f>'PR-RAS'!E164</f>
        <v>844652.3</v>
      </c>
      <c r="E160" s="2">
        <v>0</v>
      </c>
      <c r="F160" s="2">
        <v>0</v>
      </c>
      <c r="G160" s="3">
        <f t="shared" si="0"/>
        <v>391563.04494000005</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16655.05</v>
      </c>
      <c r="D161" s="2">
        <f>'PR-RAS'!E165</f>
        <v>12166.359999999999</v>
      </c>
      <c r="E161" s="2">
        <v>0</v>
      </c>
      <c r="F161" s="2">
        <v>0</v>
      </c>
      <c r="G161" s="3">
        <f t="shared" si="0"/>
        <v>6558.0432000000001</v>
      </c>
      <c r="H161" s="3">
        <f t="shared" si="1"/>
        <v>0.40999999999803549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2266.34</v>
      </c>
      <c r="D162" s="2">
        <f>'PR-RAS'!E166</f>
        <v>532.04</v>
      </c>
      <c r="E162" s="2">
        <v>0</v>
      </c>
      <c r="F162" s="2">
        <v>0</v>
      </c>
      <c r="G162" s="3">
        <f t="shared" si="0"/>
        <v>536.19762000000003</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12066.91</v>
      </c>
      <c r="D163" s="2">
        <f>'PR-RAS'!E167</f>
        <v>10048.81</v>
      </c>
      <c r="E163" s="2">
        <v>0</v>
      </c>
      <c r="F163" s="2">
        <v>0</v>
      </c>
      <c r="G163" s="3">
        <f t="shared" si="0"/>
        <v>5210.6538600000003</v>
      </c>
      <c r="H163" s="3">
        <f t="shared" si="1"/>
        <v>0.28000000000065484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2321.8000000000002</v>
      </c>
      <c r="D164" s="2">
        <f>'PR-RAS'!E168</f>
        <v>1585.51</v>
      </c>
      <c r="E164" s="2">
        <v>0</v>
      </c>
      <c r="F164" s="2">
        <v>0</v>
      </c>
      <c r="G164" s="3">
        <f t="shared" si="0"/>
        <v>895.32965999999999</v>
      </c>
      <c r="H164" s="3">
        <f t="shared" si="1"/>
        <v>0.6899999999998272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169927.98</v>
      </c>
      <c r="D166" s="2">
        <f>'PR-RAS'!E170</f>
        <v>189404.57</v>
      </c>
      <c r="E166" s="2">
        <v>0</v>
      </c>
      <c r="F166" s="2">
        <v>0</v>
      </c>
      <c r="G166" s="3">
        <f t="shared" si="0"/>
        <v>90541.624800000005</v>
      </c>
      <c r="H166" s="3">
        <f t="shared" si="1"/>
        <v>0.4499999999825377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8896.23</v>
      </c>
      <c r="D167" s="2">
        <f>'PR-RAS'!E171</f>
        <v>9197.1</v>
      </c>
      <c r="E167" s="2">
        <v>0</v>
      </c>
      <c r="F167" s="2">
        <v>0</v>
      </c>
      <c r="G167" s="3">
        <f t="shared" si="0"/>
        <v>4530.2113800000006</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17941.13</v>
      </c>
      <c r="D168" s="2">
        <f>'PR-RAS'!E172</f>
        <v>19053.349999999999</v>
      </c>
      <c r="E168" s="2">
        <v>0</v>
      </c>
      <c r="F168" s="2">
        <v>0</v>
      </c>
      <c r="G168" s="3">
        <f t="shared" si="0"/>
        <v>9359.9876100000001</v>
      </c>
      <c r="H168" s="3">
        <f t="shared" si="1"/>
        <v>0.47999999999956344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68833.539999999994</v>
      </c>
      <c r="D169" s="2">
        <f>'PR-RAS'!E173</f>
        <v>71395.710000000006</v>
      </c>
      <c r="E169" s="2">
        <v>0</v>
      </c>
      <c r="F169" s="2">
        <v>0</v>
      </c>
      <c r="G169" s="3">
        <f t="shared" si="0"/>
        <v>35552.993280000002</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64727.05</v>
      </c>
      <c r="D170" s="2">
        <f>'PR-RAS'!E174</f>
        <v>84540</v>
      </c>
      <c r="E170" s="2">
        <v>0</v>
      </c>
      <c r="F170" s="2">
        <v>0</v>
      </c>
      <c r="G170" s="3">
        <f t="shared" si="0"/>
        <v>39513.391450000003</v>
      </c>
      <c r="H170" s="3">
        <f t="shared" si="1"/>
        <v>5.0000000002910383E-2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9279.33</v>
      </c>
      <c r="D171" s="2">
        <f>'PR-RAS'!E175</f>
        <v>4945.91</v>
      </c>
      <c r="E171" s="2">
        <v>0</v>
      </c>
      <c r="F171" s="2">
        <v>0</v>
      </c>
      <c r="G171" s="3">
        <f t="shared" si="0"/>
        <v>3259.0955000000004</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250.7</v>
      </c>
      <c r="D173" s="2">
        <f>'PR-RAS'!E177</f>
        <v>272.5</v>
      </c>
      <c r="E173" s="2">
        <v>0</v>
      </c>
      <c r="F173" s="2">
        <v>0</v>
      </c>
      <c r="G173" s="3">
        <f t="shared" si="0"/>
        <v>136.8604</v>
      </c>
      <c r="H173" s="3">
        <f t="shared" si="1"/>
        <v>0.80000000000001137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545634.04999999993</v>
      </c>
      <c r="D174" s="2">
        <f>'PR-RAS'!E178</f>
        <v>581428.57999999996</v>
      </c>
      <c r="E174" s="2">
        <v>0</v>
      </c>
      <c r="F174" s="2">
        <v>0</v>
      </c>
      <c r="G174" s="3">
        <f t="shared" si="0"/>
        <v>295568.97932999994</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13117.63</v>
      </c>
      <c r="D175" s="2">
        <f>'PR-RAS'!E179</f>
        <v>12437.43</v>
      </c>
      <c r="E175" s="2">
        <v>0</v>
      </c>
      <c r="F175" s="2">
        <v>0</v>
      </c>
      <c r="G175" s="3">
        <f t="shared" si="0"/>
        <v>6610.6932599999991</v>
      </c>
      <c r="H175" s="3">
        <f t="shared" si="1"/>
        <v>0.80000000000109139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292695.13</v>
      </c>
      <c r="D176" s="2">
        <f>'PR-RAS'!E180</f>
        <v>289991.38</v>
      </c>
      <c r="E176" s="2">
        <v>0</v>
      </c>
      <c r="F176" s="2">
        <v>0</v>
      </c>
      <c r="G176" s="3">
        <f t="shared" si="0"/>
        <v>152718.63074999998</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16012.46</v>
      </c>
      <c r="D177" s="2">
        <f>'PR-RAS'!E181</f>
        <v>10207.4</v>
      </c>
      <c r="E177" s="2">
        <v>0</v>
      </c>
      <c r="F177" s="2">
        <v>0</v>
      </c>
      <c r="G177" s="3">
        <f t="shared" si="0"/>
        <v>6411.1977599999991</v>
      </c>
      <c r="H177" s="3">
        <f t="shared" si="1"/>
        <v>0.85999999999876309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47924.800000000003</v>
      </c>
      <c r="D178" s="2">
        <f>'PR-RAS'!E182</f>
        <v>55894.79</v>
      </c>
      <c r="E178" s="2">
        <v>0</v>
      </c>
      <c r="F178" s="2">
        <v>0</v>
      </c>
      <c r="G178" s="3">
        <f t="shared" si="0"/>
        <v>28269.44526</v>
      </c>
      <c r="H178" s="3">
        <f t="shared" si="1"/>
        <v>0.4099999999962165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14788.73</v>
      </c>
      <c r="D180" s="2">
        <f>'PR-RAS'!E184</f>
        <v>21156.240000000002</v>
      </c>
      <c r="E180" s="2">
        <v>0</v>
      </c>
      <c r="F180" s="2">
        <v>0</v>
      </c>
      <c r="G180" s="3">
        <f t="shared" si="0"/>
        <v>10221.116590000001</v>
      </c>
      <c r="H180" s="3">
        <f t="shared" si="1"/>
        <v>0.51000000000203727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78290.100000000006</v>
      </c>
      <c r="D181" s="2">
        <f>'PR-RAS'!E185</f>
        <v>89142.55</v>
      </c>
      <c r="E181" s="2">
        <v>0</v>
      </c>
      <c r="F181" s="2">
        <v>0</v>
      </c>
      <c r="G181" s="3">
        <f t="shared" si="0"/>
        <v>46183.536</v>
      </c>
      <c r="H181" s="3">
        <f t="shared" si="1"/>
        <v>0.55000000000291038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18230.86</v>
      </c>
      <c r="D182" s="2">
        <f>'PR-RAS'!E186</f>
        <v>30784.66</v>
      </c>
      <c r="E182" s="2">
        <v>0</v>
      </c>
      <c r="F182" s="2">
        <v>0</v>
      </c>
      <c r="G182" s="3">
        <f t="shared" si="0"/>
        <v>14443.832579999998</v>
      </c>
      <c r="H182" s="3">
        <f t="shared" si="1"/>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64574.34</v>
      </c>
      <c r="D183" s="2">
        <f>'PR-RAS'!E187</f>
        <v>71814.13</v>
      </c>
      <c r="E183" s="2">
        <v>0</v>
      </c>
      <c r="F183" s="2">
        <v>0</v>
      </c>
      <c r="G183" s="3">
        <f t="shared" si="0"/>
        <v>37892.873200000002</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41138.979999999996</v>
      </c>
      <c r="D190" s="2">
        <f>'PR-RAS'!E194</f>
        <v>61652.79</v>
      </c>
      <c r="E190" s="2">
        <v>0</v>
      </c>
      <c r="F190" s="2">
        <v>0</v>
      </c>
      <c r="G190" s="3">
        <f t="shared" si="0"/>
        <v>31080.021840000001</v>
      </c>
      <c r="H190" s="3">
        <f t="shared" si="1"/>
        <v>0.23000000000320142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895.85</v>
      </c>
      <c r="D191" s="2">
        <f>'PR-RAS'!E195</f>
        <v>15407.49</v>
      </c>
      <c r="E191" s="2">
        <v>0</v>
      </c>
      <c r="F191" s="2">
        <v>0</v>
      </c>
      <c r="G191" s="3">
        <f t="shared" si="0"/>
        <v>6025.0576999999994</v>
      </c>
      <c r="H191" s="3">
        <f t="shared" si="1"/>
        <v>0.63999999999975898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3966.08</v>
      </c>
      <c r="D192" s="2">
        <f>'PR-RAS'!E196</f>
        <v>3992.7</v>
      </c>
      <c r="E192" s="2">
        <v>0</v>
      </c>
      <c r="F192" s="2">
        <v>0</v>
      </c>
      <c r="G192" s="3">
        <f t="shared" si="0"/>
        <v>2282.7326800000001</v>
      </c>
      <c r="H192" s="3">
        <f t="shared" si="1"/>
        <v>0.38000000000010914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16905.73</v>
      </c>
      <c r="D193" s="2">
        <f>'PR-RAS'!E197</f>
        <v>12825.56</v>
      </c>
      <c r="E193" s="2">
        <v>0</v>
      </c>
      <c r="F193" s="2">
        <v>0</v>
      </c>
      <c r="G193" s="3">
        <f t="shared" si="0"/>
        <v>8170.9151999999995</v>
      </c>
      <c r="H193" s="3">
        <f t="shared" si="1"/>
        <v>0.71000000000094587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1676.72</v>
      </c>
      <c r="D194" s="2">
        <f>'PR-RAS'!E198</f>
        <v>1191.1199999999999</v>
      </c>
      <c r="E194" s="2">
        <v>0</v>
      </c>
      <c r="F194" s="2">
        <v>0</v>
      </c>
      <c r="G194" s="3">
        <f t="shared" si="0"/>
        <v>783.37927999999999</v>
      </c>
      <c r="H194" s="3">
        <f t="shared" si="1"/>
        <v>0.39999999999986358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1682.48</v>
      </c>
      <c r="D195" s="2">
        <f>'PR-RAS'!E199</f>
        <v>1521.6</v>
      </c>
      <c r="E195" s="2">
        <v>0</v>
      </c>
      <c r="F195" s="2">
        <v>0</v>
      </c>
      <c r="G195" s="3">
        <f t="shared" si="0"/>
        <v>916.78192000000013</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3598.82</v>
      </c>
      <c r="D196" s="2">
        <f>'PR-RAS'!E200</f>
        <v>1516.1</v>
      </c>
      <c r="E196" s="2">
        <v>0</v>
      </c>
      <c r="F196" s="2">
        <v>0</v>
      </c>
      <c r="G196" s="3">
        <f t="shared" si="0"/>
        <v>1293.0489000000002</v>
      </c>
      <c r="H196" s="3">
        <f t="shared" si="1"/>
        <v>0.27999999999974534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12413.3</v>
      </c>
      <c r="D197" s="2">
        <f>'PR-RAS'!E201</f>
        <v>25198.22</v>
      </c>
      <c r="E197" s="2">
        <v>0</v>
      </c>
      <c r="F197" s="2">
        <v>0</v>
      </c>
      <c r="G197" s="3">
        <f t="shared" si="0"/>
        <v>12310.709040000002</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4496.88</v>
      </c>
      <c r="D198" s="2">
        <f>'PR-RAS'!E202</f>
        <v>15113.859999999999</v>
      </c>
      <c r="E198" s="2">
        <v>0</v>
      </c>
      <c r="F198" s="2">
        <v>0</v>
      </c>
      <c r="G198" s="3">
        <f t="shared" si="0"/>
        <v>6840.7461999999996</v>
      </c>
      <c r="H198" s="3">
        <f t="shared" si="1"/>
        <v>0.26000000000112777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1534.97</v>
      </c>
      <c r="D204" s="2">
        <f>'PR-RAS'!E208</f>
        <v>11759.63</v>
      </c>
      <c r="E204" s="2">
        <v>0</v>
      </c>
      <c r="F204" s="2">
        <v>0</v>
      </c>
      <c r="G204" s="3">
        <f t="shared" si="0"/>
        <v>5086.0086900000006</v>
      </c>
      <c r="H204" s="3">
        <f t="shared" si="1"/>
        <v>0.40000000000077307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1534.97</v>
      </c>
      <c r="D207" s="2">
        <f>'PR-RAS'!E211</f>
        <v>11759.63</v>
      </c>
      <c r="E207" s="2">
        <v>0</v>
      </c>
      <c r="F207" s="2">
        <v>0</v>
      </c>
      <c r="G207" s="3">
        <f t="shared" si="0"/>
        <v>5161.1713799999998</v>
      </c>
      <c r="H207" s="3">
        <f t="shared" si="1"/>
        <v>0.40000000000077307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2961.91</v>
      </c>
      <c r="D212" s="2">
        <f>'PR-RAS'!E216</f>
        <v>3354.23</v>
      </c>
      <c r="E212" s="2">
        <v>0</v>
      </c>
      <c r="F212" s="2">
        <v>0</v>
      </c>
      <c r="G212" s="3">
        <f t="shared" si="0"/>
        <v>2040.4480699999997</v>
      </c>
      <c r="H212" s="3">
        <f t="shared" si="1"/>
        <v>0.32000000000016371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2961.91</v>
      </c>
      <c r="D213" s="2">
        <f>'PR-RAS'!E217</f>
        <v>3354.23</v>
      </c>
      <c r="E213" s="2">
        <v>0</v>
      </c>
      <c r="F213" s="2">
        <v>0</v>
      </c>
      <c r="G213" s="3">
        <f t="shared" si="0"/>
        <v>2050.1184399999997</v>
      </c>
      <c r="H213" s="3">
        <f t="shared" si="1"/>
        <v>0.32000000000016371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30850.9</v>
      </c>
      <c r="D217" s="2">
        <f>'PR-RAS'!E221</f>
        <v>26190.74</v>
      </c>
      <c r="E217" s="2">
        <v>0</v>
      </c>
      <c r="F217" s="2">
        <v>0</v>
      </c>
      <c r="G217" s="3">
        <f t="shared" si="0"/>
        <v>17978.194080000001</v>
      </c>
      <c r="H217" s="3">
        <f t="shared" si="1"/>
        <v>0.3599999999969441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30850.9</v>
      </c>
      <c r="D218" s="2">
        <f>'PR-RAS'!E222</f>
        <v>26190.74</v>
      </c>
      <c r="E218" s="2">
        <v>0</v>
      </c>
      <c r="F218" s="2">
        <v>0</v>
      </c>
      <c r="G218" s="3">
        <f t="shared" si="0"/>
        <v>18061.426460000002</v>
      </c>
      <c r="H218" s="3">
        <f t="shared" si="1"/>
        <v>0.3599999999969441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30850.9</v>
      </c>
      <c r="D220" s="2">
        <f>'PR-RAS'!E224</f>
        <v>26190.74</v>
      </c>
      <c r="E220" s="2">
        <v>0</v>
      </c>
      <c r="F220" s="2">
        <v>0</v>
      </c>
      <c r="G220" s="3">
        <f t="shared" si="0"/>
        <v>18227.891220000001</v>
      </c>
      <c r="H220" s="3">
        <f t="shared" si="1"/>
        <v>0.3599999999969441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33439.94</v>
      </c>
      <c r="D226" s="2">
        <f>'PR-RAS'!E230</f>
        <v>33101.94</v>
      </c>
      <c r="E226" s="2">
        <v>0</v>
      </c>
      <c r="F226" s="2">
        <v>0</v>
      </c>
      <c r="G226" s="3">
        <f t="shared" si="0"/>
        <v>22419.859500000002</v>
      </c>
      <c r="H226" s="3">
        <f t="shared" si="1"/>
        <v>0.11999999999534339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33439.94</v>
      </c>
      <c r="D233" s="2">
        <f>'PR-RAS'!E237</f>
        <v>33101.94</v>
      </c>
      <c r="E233" s="2">
        <v>0</v>
      </c>
      <c r="F233" s="2">
        <v>0</v>
      </c>
      <c r="G233" s="3">
        <f t="shared" si="0"/>
        <v>23117.366240000003</v>
      </c>
      <c r="H233" s="3">
        <f t="shared" si="1"/>
        <v>0.11999999999534339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33439.94</v>
      </c>
      <c r="D234" s="2">
        <f>'PR-RAS'!E238</f>
        <v>33101.94</v>
      </c>
      <c r="E234" s="2">
        <v>0</v>
      </c>
      <c r="F234" s="2">
        <v>0</v>
      </c>
      <c r="G234" s="3">
        <f t="shared" si="0"/>
        <v>23217.010060000004</v>
      </c>
      <c r="H234" s="3">
        <f t="shared" si="1"/>
        <v>0.11999999999534339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99797.84</v>
      </c>
      <c r="D258" s="2">
        <f>'PR-RAS'!E262</f>
        <v>118827.39</v>
      </c>
      <c r="E258" s="2">
        <v>0</v>
      </c>
      <c r="F258" s="2">
        <v>0</v>
      </c>
      <c r="G258" s="3">
        <f t="shared" si="0"/>
        <v>86725.323340000003</v>
      </c>
      <c r="H258" s="3">
        <f t="shared" si="1"/>
        <v>0.55000000000291038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99797.84</v>
      </c>
      <c r="D265" s="2">
        <f>'PR-RAS'!E269</f>
        <v>118827.39</v>
      </c>
      <c r="E265" s="2">
        <v>0</v>
      </c>
      <c r="F265" s="2">
        <v>0</v>
      </c>
      <c r="G265" s="3">
        <f t="shared" si="0"/>
        <v>89087.491680000006</v>
      </c>
      <c r="H265" s="3">
        <f t="shared" si="1"/>
        <v>0.55000000000291038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66799.61</v>
      </c>
      <c r="D266" s="2">
        <f>'PR-RAS'!E270</f>
        <v>82581.86</v>
      </c>
      <c r="E266" s="2">
        <v>0</v>
      </c>
      <c r="F266" s="2">
        <v>0</v>
      </c>
      <c r="G266" s="3">
        <f t="shared" si="0"/>
        <v>61470.282450000006</v>
      </c>
      <c r="H266" s="3">
        <f t="shared" si="1"/>
        <v>0.52999999999883585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32998.230000000003</v>
      </c>
      <c r="D267" s="2">
        <f>'PR-RAS'!E271</f>
        <v>36245.53</v>
      </c>
      <c r="E267" s="2">
        <v>0</v>
      </c>
      <c r="F267" s="2">
        <v>0</v>
      </c>
      <c r="G267" s="3">
        <f t="shared" si="0"/>
        <v>28060.151140000005</v>
      </c>
      <c r="H267" s="3">
        <f t="shared" si="1"/>
        <v>0.70000000000436557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184822.19</v>
      </c>
      <c r="D269" s="2">
        <f>'PR-RAS'!E273</f>
        <v>166694.76999999999</v>
      </c>
      <c r="E269" s="2">
        <v>0</v>
      </c>
      <c r="F269" s="2">
        <v>0</v>
      </c>
      <c r="G269" s="3">
        <f t="shared" si="0"/>
        <v>138880.74364</v>
      </c>
      <c r="H269" s="3">
        <f t="shared" si="1"/>
        <v>0.42000000001280569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132454.03</v>
      </c>
      <c r="D270" s="2">
        <f>'PR-RAS'!E274</f>
        <v>149676.49</v>
      </c>
      <c r="E270" s="2">
        <v>0</v>
      </c>
      <c r="F270" s="2">
        <v>0</v>
      </c>
      <c r="G270" s="3">
        <f t="shared" si="0"/>
        <v>116156.08569000001</v>
      </c>
      <c r="H270" s="3">
        <f t="shared" si="1"/>
        <v>0.51999999998952262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130924.75</v>
      </c>
      <c r="D271" s="2">
        <f>'PR-RAS'!E275</f>
        <v>145944</v>
      </c>
      <c r="E271" s="2">
        <v>0</v>
      </c>
      <c r="F271" s="2">
        <v>0</v>
      </c>
      <c r="G271" s="3">
        <f t="shared" si="0"/>
        <v>114159.4425</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1529.28</v>
      </c>
      <c r="D272" s="2">
        <f>'PR-RAS'!E276</f>
        <v>3732.49</v>
      </c>
      <c r="E272" s="2">
        <v>0</v>
      </c>
      <c r="F272" s="2">
        <v>0</v>
      </c>
      <c r="G272" s="3">
        <f t="shared" si="0"/>
        <v>2437.4444600000002</v>
      </c>
      <c r="H272" s="3">
        <f t="shared" si="1"/>
        <v>0.76999999999975444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14000</v>
      </c>
      <c r="D279" s="2">
        <f>'PR-RAS'!E283</f>
        <v>15000</v>
      </c>
      <c r="E279" s="2">
        <v>0</v>
      </c>
      <c r="F279" s="2">
        <v>0</v>
      </c>
      <c r="G279" s="3">
        <f t="shared" si="12"/>
        <v>12232.000000000002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14000</v>
      </c>
      <c r="D283" s="2">
        <f>'PR-RAS'!E287</f>
        <v>15000</v>
      </c>
      <c r="E283" s="2">
        <v>0</v>
      </c>
      <c r="F283" s="2">
        <v>0</v>
      </c>
      <c r="G283" s="3">
        <f t="shared" si="12"/>
        <v>12407.999999999998</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38368.160000000003</v>
      </c>
      <c r="D285" s="2">
        <f>'PR-RAS'!E289</f>
        <v>2018.28</v>
      </c>
      <c r="E285" s="2">
        <v>0</v>
      </c>
      <c r="F285" s="2">
        <v>0</v>
      </c>
      <c r="G285" s="3">
        <f t="shared" si="12"/>
        <v>12042.940479999999</v>
      </c>
      <c r="H285" s="3">
        <f t="shared" si="13"/>
        <v>0.44000000000346517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38368.160000000003</v>
      </c>
      <c r="D286" s="2">
        <f>'PR-RAS'!E290</f>
        <v>2018.28</v>
      </c>
      <c r="E286" s="2">
        <v>0</v>
      </c>
      <c r="F286" s="2">
        <v>0</v>
      </c>
      <c r="G286" s="3">
        <f t="shared" si="12"/>
        <v>12085.3452</v>
      </c>
      <c r="H286" s="3">
        <f t="shared" si="13"/>
        <v>0.44000000000346517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1982797.8399999996</v>
      </c>
      <c r="D295" s="2">
        <f>'PR-RAS'!E299</f>
        <v>2314794.3200000003</v>
      </c>
      <c r="E295" s="2">
        <v>0</v>
      </c>
      <c r="F295" s="2">
        <v>0</v>
      </c>
      <c r="G295" s="3">
        <f t="shared" si="12"/>
        <v>1944041.62512</v>
      </c>
      <c r="H295" s="3">
        <f t="shared" si="13"/>
        <v>0.48000000067986548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356379.11000000057</v>
      </c>
      <c r="D296" s="2">
        <f>'PR-RAS'!E300</f>
        <v>1383096.9999999995</v>
      </c>
      <c r="E296" s="2">
        <v>0</v>
      </c>
      <c r="F296" s="2">
        <v>0</v>
      </c>
      <c r="G296" s="3">
        <f t="shared" si="12"/>
        <v>921159.06744999974</v>
      </c>
      <c r="H296" s="3">
        <f t="shared" si="13"/>
        <v>0.11000000103376806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915808.9</v>
      </c>
      <c r="D298" s="2">
        <f>'PR-RAS'!E302</f>
        <v>553140.6</v>
      </c>
      <c r="E298" s="2">
        <v>0</v>
      </c>
      <c r="F298" s="2">
        <v>0</v>
      </c>
      <c r="G298" s="3">
        <f t="shared" si="12"/>
        <v>600560.75970000005</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216469.5</v>
      </c>
      <c r="D300" s="2">
        <f>'PR-RAS'!E304</f>
        <v>752663.41</v>
      </c>
      <c r="E300" s="2">
        <v>0</v>
      </c>
      <c r="F300" s="2">
        <v>0</v>
      </c>
      <c r="G300" s="3">
        <f t="shared" si="12"/>
        <v>514817.09967999998</v>
      </c>
      <c r="H300" s="3">
        <f t="shared" si="13"/>
        <v>0.91000000003259629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2612.23</v>
      </c>
      <c r="D301" s="2">
        <f>'PR-RAS'!E305</f>
        <v>3803.55</v>
      </c>
      <c r="E301" s="2">
        <v>0</v>
      </c>
      <c r="F301" s="2">
        <v>0</v>
      </c>
      <c r="G301" s="3">
        <f t="shared" si="12"/>
        <v>3065.799</v>
      </c>
      <c r="H301" s="3">
        <f t="shared" si="13"/>
        <v>0.67999999999983629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87282.82</v>
      </c>
      <c r="D303" s="2">
        <f>'PR-RAS'!E308</f>
        <v>226645.84</v>
      </c>
      <c r="E303" s="2">
        <v>0</v>
      </c>
      <c r="F303" s="2">
        <v>0</v>
      </c>
      <c r="G303" s="3">
        <f t="shared" si="12"/>
        <v>163253.49899999998</v>
      </c>
      <c r="H303" s="3">
        <f t="shared" si="13"/>
        <v>0.33999999999650754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86716.3</v>
      </c>
      <c r="D304" s="2">
        <f>'PR-RAS'!E309</f>
        <v>226378.5</v>
      </c>
      <c r="E304" s="2">
        <v>0</v>
      </c>
      <c r="F304" s="2">
        <v>0</v>
      </c>
      <c r="G304" s="3">
        <f t="shared" si="12"/>
        <v>163460.4099</v>
      </c>
      <c r="H304" s="3">
        <f t="shared" si="13"/>
        <v>0.80000000000291038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86716.3</v>
      </c>
      <c r="D305" s="2">
        <f>'PR-RAS'!E310</f>
        <v>226378.5</v>
      </c>
      <c r="E305" s="2">
        <v>0</v>
      </c>
      <c r="F305" s="2">
        <v>0</v>
      </c>
      <c r="G305" s="3">
        <f t="shared" si="12"/>
        <v>163999.88320000001</v>
      </c>
      <c r="H305" s="3">
        <f t="shared" si="13"/>
        <v>0.80000000000291038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86716.3</v>
      </c>
      <c r="D306" s="2">
        <f>'PR-RAS'!E311</f>
        <v>226378.5</v>
      </c>
      <c r="E306" s="2">
        <v>0</v>
      </c>
      <c r="F306" s="2">
        <v>0</v>
      </c>
      <c r="G306" s="3">
        <f t="shared" si="12"/>
        <v>164539.35650000002</v>
      </c>
      <c r="H306" s="3">
        <f t="shared" si="13"/>
        <v>0.80000000000291038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566.52</v>
      </c>
      <c r="D316" s="2">
        <f>'PR-RAS'!E321</f>
        <v>267.33999999999997</v>
      </c>
      <c r="E316" s="2">
        <v>0</v>
      </c>
      <c r="F316" s="2">
        <v>0</v>
      </c>
      <c r="G316" s="3">
        <f t="shared" si="12"/>
        <v>346.87799999999993</v>
      </c>
      <c r="H316" s="3">
        <f t="shared" si="13"/>
        <v>0.81999999999999318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566.52</v>
      </c>
      <c r="D317" s="2">
        <f>'PR-RAS'!E322</f>
        <v>267.33999999999997</v>
      </c>
      <c r="E317" s="2">
        <v>0</v>
      </c>
      <c r="F317" s="2">
        <v>0</v>
      </c>
      <c r="G317" s="3">
        <f t="shared" si="12"/>
        <v>347.97919999999993</v>
      </c>
      <c r="H317" s="3">
        <f t="shared" si="13"/>
        <v>0.81999999999999318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566.52</v>
      </c>
      <c r="D318" s="2">
        <f>'PR-RAS'!E323</f>
        <v>267.33999999999997</v>
      </c>
      <c r="E318" s="2">
        <v>0</v>
      </c>
      <c r="F318" s="2">
        <v>0</v>
      </c>
      <c r="G318" s="3">
        <f t="shared" si="12"/>
        <v>349.08039999999994</v>
      </c>
      <c r="H318" s="3">
        <f t="shared" si="13"/>
        <v>0.81999999999999318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843541.9</v>
      </c>
      <c r="D355" s="2">
        <f>'PR-RAS'!E360</f>
        <v>2151777.2399999998</v>
      </c>
      <c r="E355" s="2">
        <v>0</v>
      </c>
      <c r="F355" s="2">
        <v>0</v>
      </c>
      <c r="G355" s="3">
        <f t="shared" si="12"/>
        <v>1822072.1185199998</v>
      </c>
      <c r="H355" s="3">
        <f t="shared" si="13"/>
        <v>0.33999999973457307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85109.9</v>
      </c>
      <c r="D356" s="2">
        <f>'PR-RAS'!E361</f>
        <v>0</v>
      </c>
      <c r="E356" s="2">
        <v>0</v>
      </c>
      <c r="F356" s="2">
        <v>0</v>
      </c>
      <c r="G356" s="3">
        <f t="shared" si="12"/>
        <v>30214.014499999997</v>
      </c>
      <c r="H356" s="3">
        <f t="shared" si="13"/>
        <v>0.10000000000582077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85109.9</v>
      </c>
      <c r="D357" s="2">
        <f>'PR-RAS'!E362</f>
        <v>0</v>
      </c>
      <c r="E357" s="2">
        <v>0</v>
      </c>
      <c r="F357" s="2">
        <v>0</v>
      </c>
      <c r="G357" s="3">
        <f t="shared" si="12"/>
        <v>30299.124399999997</v>
      </c>
      <c r="H357" s="3">
        <f t="shared" si="13"/>
        <v>0.10000000000582077</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85109.9</v>
      </c>
      <c r="D358" s="2">
        <f>'PR-RAS'!E363</f>
        <v>0</v>
      </c>
      <c r="E358" s="2">
        <v>0</v>
      </c>
      <c r="F358" s="2">
        <v>0</v>
      </c>
      <c r="G358" s="3">
        <f t="shared" si="12"/>
        <v>30384.234299999996</v>
      </c>
      <c r="H358" s="3">
        <f t="shared" si="13"/>
        <v>0.10000000000582077</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758432</v>
      </c>
      <c r="D368" s="2">
        <f>'PR-RAS'!E373</f>
        <v>2151777.2399999998</v>
      </c>
      <c r="E368" s="2">
        <v>0</v>
      </c>
      <c r="F368" s="2">
        <v>0</v>
      </c>
      <c r="G368" s="3">
        <f t="shared" si="12"/>
        <v>1857749.0381599998</v>
      </c>
      <c r="H368" s="3">
        <f t="shared" si="13"/>
        <v>0.23999999975785613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711341.12</v>
      </c>
      <c r="D369" s="2">
        <f>'PR-RAS'!E374</f>
        <v>2099347.96</v>
      </c>
      <c r="E369" s="2">
        <v>0</v>
      </c>
      <c r="F369" s="2">
        <v>0</v>
      </c>
      <c r="G369" s="3">
        <f t="shared" si="12"/>
        <v>1806893.63072</v>
      </c>
      <c r="H369" s="3">
        <f t="shared" si="13"/>
        <v>0.16000000003259629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24470.73</v>
      </c>
      <c r="D371" s="2">
        <f>'PR-RAS'!E376</f>
        <v>1620916.19</v>
      </c>
      <c r="E371" s="2">
        <v>0</v>
      </c>
      <c r="F371" s="2">
        <v>0</v>
      </c>
      <c r="G371" s="3">
        <f t="shared" si="12"/>
        <v>1208532.1506999999</v>
      </c>
      <c r="H371" s="3">
        <f t="shared" si="13"/>
        <v>0.4599999999445572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619010.72</v>
      </c>
      <c r="D372" s="2">
        <f>'PR-RAS'!E377</f>
        <v>397333.07</v>
      </c>
      <c r="E372" s="2">
        <v>0</v>
      </c>
      <c r="F372" s="2">
        <v>0</v>
      </c>
      <c r="G372" s="3">
        <f t="shared" si="12"/>
        <v>524474.11505999998</v>
      </c>
      <c r="H372" s="3">
        <f t="shared" si="13"/>
        <v>0.3500000000349246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67859.67</v>
      </c>
      <c r="D373" s="2">
        <f>'PR-RAS'!E378</f>
        <v>81098.7</v>
      </c>
      <c r="E373" s="2">
        <v>0</v>
      </c>
      <c r="F373" s="2">
        <v>0</v>
      </c>
      <c r="G373" s="3">
        <f t="shared" si="12"/>
        <v>85581.230039999995</v>
      </c>
      <c r="H373" s="3">
        <f t="shared" si="13"/>
        <v>0.63000000000465661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28165.5</v>
      </c>
      <c r="D374" s="2">
        <f>'PR-RAS'!E379</f>
        <v>48409.279999999999</v>
      </c>
      <c r="E374" s="2">
        <v>0</v>
      </c>
      <c r="F374" s="2">
        <v>0</v>
      </c>
      <c r="G374" s="3">
        <f t="shared" si="12"/>
        <v>46619.054380000001</v>
      </c>
      <c r="H374" s="3">
        <f t="shared" si="13"/>
        <v>0.77999999999883585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1935</v>
      </c>
      <c r="D375" s="2">
        <f>'PR-RAS'!E380</f>
        <v>638.57000000000005</v>
      </c>
      <c r="E375" s="2">
        <v>0</v>
      </c>
      <c r="F375" s="2">
        <v>0</v>
      </c>
      <c r="G375" s="3">
        <f t="shared" si="12"/>
        <v>1201.3403600000001</v>
      </c>
      <c r="H375" s="3">
        <f t="shared" si="13"/>
        <v>0.42999999999994998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26230.5</v>
      </c>
      <c r="D377" s="2">
        <f>'PR-RAS'!E382</f>
        <v>7015.95</v>
      </c>
      <c r="E377" s="2">
        <v>0</v>
      </c>
      <c r="F377" s="2">
        <v>0</v>
      </c>
      <c r="G377" s="3">
        <f t="shared" si="12"/>
        <v>15138.662400000001</v>
      </c>
      <c r="H377" s="3">
        <f t="shared" si="13"/>
        <v>0.5500000000001819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40754.76</v>
      </c>
      <c r="E381" s="2">
        <v>0</v>
      </c>
      <c r="F381" s="2">
        <v>0</v>
      </c>
      <c r="G381" s="3">
        <f t="shared" si="12"/>
        <v>30973.617600000001</v>
      </c>
      <c r="H381" s="3">
        <f t="shared" si="13"/>
        <v>0.23999999999796273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676</v>
      </c>
      <c r="D388" s="2">
        <f>'PR-RAS'!E393</f>
        <v>0</v>
      </c>
      <c r="E388" s="2">
        <v>0</v>
      </c>
      <c r="F388" s="2">
        <v>0</v>
      </c>
      <c r="G388" s="3">
        <f t="shared" si="12"/>
        <v>261.61200000000002</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500</v>
      </c>
      <c r="D389" s="2">
        <f>'PR-RAS'!E394</f>
        <v>0</v>
      </c>
      <c r="E389" s="2">
        <v>0</v>
      </c>
      <c r="F389" s="2">
        <v>0</v>
      </c>
      <c r="G389" s="3">
        <f t="shared" si="12"/>
        <v>194</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176</v>
      </c>
      <c r="D392" s="2">
        <f>'PR-RAS'!E397</f>
        <v>0</v>
      </c>
      <c r="E392" s="2">
        <v>0</v>
      </c>
      <c r="F392" s="2">
        <v>0</v>
      </c>
      <c r="G392" s="3">
        <f t="shared" si="12"/>
        <v>68.816000000000003</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18249.38</v>
      </c>
      <c r="D396" s="2">
        <f>'PR-RAS'!E401</f>
        <v>4020</v>
      </c>
      <c r="E396" s="2">
        <v>0</v>
      </c>
      <c r="F396" s="2">
        <v>0</v>
      </c>
      <c r="G396" s="3">
        <f t="shared" si="12"/>
        <v>10384.305100000001</v>
      </c>
      <c r="H396" s="3">
        <f t="shared" si="13"/>
        <v>0.38000000000101863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2600</v>
      </c>
      <c r="E398" s="2">
        <v>0</v>
      </c>
      <c r="F398" s="2">
        <v>0</v>
      </c>
      <c r="G398" s="3">
        <f t="shared" si="12"/>
        <v>2064.4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6038.88</v>
      </c>
      <c r="D399" s="2">
        <f>'PR-RAS'!E404</f>
        <v>0</v>
      </c>
      <c r="E399" s="2">
        <v>0</v>
      </c>
      <c r="F399" s="2">
        <v>0</v>
      </c>
      <c r="G399" s="3">
        <f t="shared" si="12"/>
        <v>2403.47424</v>
      </c>
      <c r="H399" s="3">
        <f t="shared" si="13"/>
        <v>0.11999999999989086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12210.5</v>
      </c>
      <c r="D400" s="2">
        <f>'PR-RAS'!E405</f>
        <v>1420</v>
      </c>
      <c r="E400" s="2">
        <v>0</v>
      </c>
      <c r="F400" s="2">
        <v>0</v>
      </c>
      <c r="G400" s="3">
        <f t="shared" si="12"/>
        <v>6005.1495000000004</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756259.08000000007</v>
      </c>
      <c r="D413" s="2">
        <f>'PR-RAS'!E418</f>
        <v>1925131.3999999997</v>
      </c>
      <c r="E413" s="2">
        <v>0</v>
      </c>
      <c r="F413" s="2">
        <v>0</v>
      </c>
      <c r="G413" s="3">
        <f t="shared" si="12"/>
        <v>1897887.0145599996</v>
      </c>
      <c r="H413" s="3">
        <f t="shared" si="13"/>
        <v>0.4799999997485429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64026.63</v>
      </c>
      <c r="D414" s="2">
        <f>'PR-RAS'!E419</f>
        <v>0</v>
      </c>
      <c r="E414" s="2">
        <v>0</v>
      </c>
      <c r="F414" s="2">
        <v>0</v>
      </c>
      <c r="G414" s="3">
        <f t="shared" si="12"/>
        <v>26442.998189999998</v>
      </c>
      <c r="H414" s="3">
        <f t="shared" si="13"/>
        <v>0.37000000000261934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5476</v>
      </c>
      <c r="E415" s="2">
        <v>0</v>
      </c>
      <c r="F415" s="2">
        <v>0</v>
      </c>
      <c r="G415" s="3">
        <f t="shared" si="12"/>
        <v>4534.1279999999997</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5939.12</v>
      </c>
      <c r="D416" s="2">
        <f>'PR-RAS'!E421</f>
        <v>5870.18</v>
      </c>
      <c r="E416" s="2">
        <v>0</v>
      </c>
      <c r="F416" s="2">
        <v>0</v>
      </c>
      <c r="G416" s="3">
        <f t="shared" si="12"/>
        <v>7336.9841999999999</v>
      </c>
      <c r="H416" s="3">
        <f t="shared" si="13"/>
        <v>0.3000000000001819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2426459.77</v>
      </c>
      <c r="D417" s="2">
        <f>'PR-RAS'!E422</f>
        <v>3924537.1599999997</v>
      </c>
      <c r="E417" s="2">
        <v>0</v>
      </c>
      <c r="F417" s="2">
        <v>0</v>
      </c>
      <c r="G417" s="3">
        <f t="shared" si="12"/>
        <v>4274622.1814399995</v>
      </c>
      <c r="H417" s="3">
        <f t="shared" si="13"/>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2826339.7399999998</v>
      </c>
      <c r="D418" s="2">
        <f>'PR-RAS'!E423</f>
        <v>4466571.5600000005</v>
      </c>
      <c r="E418" s="2">
        <v>0</v>
      </c>
      <c r="F418" s="2">
        <v>0</v>
      </c>
      <c r="G418" s="3">
        <f t="shared" si="12"/>
        <v>4903704.35262</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399879.96999999974</v>
      </c>
      <c r="D420" s="2">
        <f>'PR-RAS'!E425</f>
        <v>542034.40000000084</v>
      </c>
      <c r="E420" s="2">
        <v>0</v>
      </c>
      <c r="F420" s="2">
        <v>0</v>
      </c>
      <c r="G420" s="3">
        <f t="shared" si="12"/>
        <v>621774.53463000059</v>
      </c>
      <c r="H420" s="3">
        <f t="shared" si="13"/>
        <v>0.43000000109896064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979835.53</v>
      </c>
      <c r="D421" s="2">
        <f>'PR-RAS'!E426</f>
        <v>547664.6</v>
      </c>
      <c r="E421" s="2">
        <v>0</v>
      </c>
      <c r="F421" s="2">
        <v>0</v>
      </c>
      <c r="G421" s="3">
        <f t="shared" si="12"/>
        <v>871569.18660000002</v>
      </c>
      <c r="H421" s="3">
        <f t="shared" si="13"/>
        <v>0.86999999999534339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222408.62</v>
      </c>
      <c r="D423" s="2">
        <f>'PR-RAS'!E428</f>
        <v>758533.59000000008</v>
      </c>
      <c r="E423" s="2">
        <v>0</v>
      </c>
      <c r="F423" s="2">
        <v>0</v>
      </c>
      <c r="G423" s="3">
        <f t="shared" si="12"/>
        <v>734058.78760000004</v>
      </c>
      <c r="H423" s="3">
        <f t="shared" si="13"/>
        <v>0.78999999992083758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1100000</v>
      </c>
      <c r="E424" s="2">
        <v>0</v>
      </c>
      <c r="F424" s="2">
        <v>0</v>
      </c>
      <c r="G424" s="3">
        <f t="shared" si="12"/>
        <v>930600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1100000</v>
      </c>
      <c r="E485" s="2">
        <v>0</v>
      </c>
      <c r="F485" s="2">
        <v>0</v>
      </c>
      <c r="G485" s="3">
        <f t="shared" si="12"/>
        <v>1064800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1100000</v>
      </c>
      <c r="E491" s="2">
        <v>0</v>
      </c>
      <c r="F491" s="2">
        <v>0</v>
      </c>
      <c r="G491" s="3">
        <f t="shared" si="12"/>
        <v>1078000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1100000</v>
      </c>
      <c r="E492" s="2">
        <v>0</v>
      </c>
      <c r="F492" s="2">
        <v>0</v>
      </c>
      <c r="G492" s="3">
        <f t="shared" si="12"/>
        <v>1080200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36361.25</v>
      </c>
      <c r="D529" s="2">
        <f>'PR-RAS'!E535</f>
        <v>29088.99</v>
      </c>
      <c r="E529" s="2">
        <v>0</v>
      </c>
      <c r="F529" s="2">
        <v>0</v>
      </c>
      <c r="G529" s="3">
        <f t="shared" ref="G529:G836" si="14">(B529/1000)*(C529*1+D529*2)</f>
        <v>49916.713440000007</v>
      </c>
      <c r="H529" s="3">
        <f t="shared" ref="H529:H836" si="15">ABS(C529-ROUND(C529,0))+ABS(D529-ROUND(D529,0))</f>
        <v>0.25999999999839929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36361.25</v>
      </c>
      <c r="D591" s="2">
        <f>'PR-RAS'!E597</f>
        <v>29088.99</v>
      </c>
      <c r="E591" s="2">
        <v>0</v>
      </c>
      <c r="F591" s="2">
        <v>0</v>
      </c>
      <c r="G591" s="3">
        <f t="shared" si="14"/>
        <v>55778.145700000001</v>
      </c>
      <c r="H591" s="3">
        <f t="shared" si="15"/>
        <v>0.25999999999839929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36361.25</v>
      </c>
      <c r="D603" s="2">
        <f>'PR-RAS'!E609</f>
        <v>29088.99</v>
      </c>
      <c r="E603" s="2">
        <v>0</v>
      </c>
      <c r="F603" s="2">
        <v>0</v>
      </c>
      <c r="G603" s="3">
        <f t="shared" si="14"/>
        <v>56912.616460000005</v>
      </c>
      <c r="H603" s="3">
        <f t="shared" si="15"/>
        <v>0.25999999999839929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36361.25</v>
      </c>
      <c r="D604" s="2">
        <f>'PR-RAS'!E610</f>
        <v>29088.99</v>
      </c>
      <c r="E604" s="2">
        <v>0</v>
      </c>
      <c r="F604" s="2">
        <v>0</v>
      </c>
      <c r="G604" s="3">
        <f t="shared" si="14"/>
        <v>57007.155690000007</v>
      </c>
      <c r="H604" s="3">
        <f t="shared" si="15"/>
        <v>0.25999999999839929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1070911.01</v>
      </c>
      <c r="E633" s="2">
        <v>0</v>
      </c>
      <c r="F633" s="2">
        <v>0</v>
      </c>
      <c r="G633" s="3">
        <f t="shared" si="14"/>
        <v>1353631.51664</v>
      </c>
      <c r="H633" s="3">
        <f t="shared" si="15"/>
        <v>1.0000000009313226E-2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36361.25</v>
      </c>
      <c r="D634" s="2">
        <f>'PR-RAS'!E640</f>
        <v>0</v>
      </c>
      <c r="E634" s="2">
        <v>0</v>
      </c>
      <c r="F634" s="2">
        <v>0</v>
      </c>
      <c r="G634" s="3">
        <f t="shared" si="14"/>
        <v>23016.671249999999</v>
      </c>
      <c r="H634" s="3">
        <f t="shared" si="15"/>
        <v>0.25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4070.29</v>
      </c>
      <c r="D635" s="2">
        <f>'PR-RAS'!E641</f>
        <v>0</v>
      </c>
      <c r="E635" s="2">
        <v>0</v>
      </c>
      <c r="F635" s="2">
        <v>0</v>
      </c>
      <c r="G635" s="3">
        <f t="shared" si="14"/>
        <v>2580.5638600000002</v>
      </c>
      <c r="H635" s="3">
        <f t="shared" si="15"/>
        <v>0.28999999999996362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2426459.77</v>
      </c>
      <c r="D637" s="2">
        <f>'PR-RAS'!E643</f>
        <v>5024537.16</v>
      </c>
      <c r="E637" s="2">
        <v>0</v>
      </c>
      <c r="F637" s="2">
        <v>0</v>
      </c>
      <c r="G637" s="3">
        <f t="shared" si="14"/>
        <v>7934439.6812399998</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2862700.9899999998</v>
      </c>
      <c r="D638" s="2">
        <f>'PR-RAS'!E644</f>
        <v>4495660.5500000007</v>
      </c>
      <c r="E638" s="2">
        <v>0</v>
      </c>
      <c r="F638" s="2">
        <v>0</v>
      </c>
      <c r="G638" s="3">
        <f t="shared" si="14"/>
        <v>7551012.0713300016</v>
      </c>
      <c r="H638" s="3">
        <f t="shared" si="15"/>
        <v>0.45999999949708581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528876.6099999994</v>
      </c>
      <c r="E639" s="2">
        <v>0</v>
      </c>
      <c r="F639" s="2">
        <v>0</v>
      </c>
      <c r="G639" s="3">
        <f t="shared" si="14"/>
        <v>674846.55435999925</v>
      </c>
      <c r="H639" s="3">
        <f t="shared" si="15"/>
        <v>0.39000000059604645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436241.21999999974</v>
      </c>
      <c r="D640" s="2">
        <f>'PR-RAS'!E646</f>
        <v>0</v>
      </c>
      <c r="E640" s="2">
        <v>0</v>
      </c>
      <c r="F640" s="2">
        <v>0</v>
      </c>
      <c r="G640" s="3">
        <f t="shared" si="14"/>
        <v>278758.13957999984</v>
      </c>
      <c r="H640" s="3">
        <f t="shared" si="15"/>
        <v>0.21999999973922968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983905.82000000007</v>
      </c>
      <c r="D641" s="2">
        <f>'PR-RAS'!E647</f>
        <v>547664.6</v>
      </c>
      <c r="E641" s="2">
        <v>0</v>
      </c>
      <c r="F641" s="2">
        <v>0</v>
      </c>
      <c r="G641" s="3">
        <f t="shared" si="14"/>
        <v>1330710.4128</v>
      </c>
      <c r="H641" s="3">
        <f t="shared" si="15"/>
        <v>0.57999999995809048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547664.60000000033</v>
      </c>
      <c r="D643" s="2">
        <f>'PR-RAS'!E649</f>
        <v>1076541.2099999995</v>
      </c>
      <c r="E643" s="2">
        <v>0</v>
      </c>
      <c r="F643" s="2">
        <v>0</v>
      </c>
      <c r="G643" s="3">
        <f t="shared" si="14"/>
        <v>1733879.5868399998</v>
      </c>
      <c r="H643" s="3">
        <f t="shared" si="15"/>
        <v>0.60999999917112291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1215014</v>
      </c>
      <c r="D646" s="2">
        <f>'PR-RAS'!E653</f>
        <v>837249.95</v>
      </c>
      <c r="E646" s="2">
        <v>0</v>
      </c>
      <c r="F646" s="2">
        <v>0</v>
      </c>
      <c r="G646" s="3">
        <f t="shared" si="14"/>
        <v>1863736.4654999999</v>
      </c>
      <c r="H646" s="3">
        <f t="shared" si="15"/>
        <v>5.0000000046566129E-2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3448062</v>
      </c>
      <c r="D647" s="2">
        <f>'PR-RAS'!E654</f>
        <v>7049553.3200000003</v>
      </c>
      <c r="E647" s="2">
        <v>0</v>
      </c>
      <c r="F647" s="2">
        <v>0</v>
      </c>
      <c r="G647" s="3">
        <f t="shared" si="14"/>
        <v>11335470.941440001</v>
      </c>
      <c r="H647" s="3">
        <f t="shared" si="15"/>
        <v>0.32000000029802322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3825827</v>
      </c>
      <c r="D648" s="2">
        <f>'PR-RAS'!E655</f>
        <v>6254731.2000000002</v>
      </c>
      <c r="E648" s="2">
        <v>0</v>
      </c>
      <c r="F648" s="2">
        <v>0</v>
      </c>
      <c r="G648" s="3">
        <f t="shared" si="14"/>
        <v>10568932.241800001</v>
      </c>
      <c r="H648" s="3">
        <f t="shared" si="15"/>
        <v>0.20000000018626451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837249</v>
      </c>
      <c r="D649" s="2">
        <f>'PR-RAS'!E656</f>
        <v>1632072.0700000003</v>
      </c>
      <c r="E649" s="2">
        <v>0</v>
      </c>
      <c r="F649" s="2">
        <v>0</v>
      </c>
      <c r="G649" s="3">
        <f t="shared" si="14"/>
        <v>2657702.7547200006</v>
      </c>
      <c r="H649" s="3">
        <f t="shared" si="15"/>
        <v>7.0000000298023224E-2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39</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39</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875.95</v>
      </c>
      <c r="D655" s="2">
        <f>'PR-RAS'!E662</f>
        <v>0</v>
      </c>
      <c r="E655" s="2">
        <v>0</v>
      </c>
      <c r="F655" s="2">
        <v>0</v>
      </c>
      <c r="G655" s="3">
        <f t="shared" si="14"/>
        <v>572.87130000000002</v>
      </c>
      <c r="H655" s="3">
        <f t="shared" si="15"/>
        <v>4.9999999999954525E-2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57815.94</v>
      </c>
      <c r="D662" s="2">
        <f>'PR-RAS'!E669</f>
        <v>79823.89</v>
      </c>
      <c r="E662" s="2">
        <v>0</v>
      </c>
      <c r="F662" s="2">
        <v>0</v>
      </c>
      <c r="G662" s="3">
        <f t="shared" si="14"/>
        <v>143743.51892</v>
      </c>
      <c r="H662" s="3">
        <f t="shared" si="15"/>
        <v>0.16999999999825377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75000</v>
      </c>
      <c r="D663" s="2">
        <f>'PR-RAS'!E670</f>
        <v>51568</v>
      </c>
      <c r="E663" s="2">
        <v>0</v>
      </c>
      <c r="F663" s="2">
        <v>0</v>
      </c>
      <c r="G663" s="3">
        <f t="shared" si="14"/>
        <v>117926.03200000001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67810</v>
      </c>
      <c r="D666" s="2">
        <f>'PR-RAS'!E673</f>
        <v>93118.94</v>
      </c>
      <c r="E666" s="2">
        <v>0</v>
      </c>
      <c r="F666" s="2">
        <v>0</v>
      </c>
      <c r="G666" s="3">
        <f t="shared" si="14"/>
        <v>168941.84020000001</v>
      </c>
      <c r="H666" s="3">
        <f t="shared" si="15"/>
        <v>5.9999999997671694E-2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50000</v>
      </c>
      <c r="D667" s="2">
        <f>'PR-RAS'!E674</f>
        <v>50000</v>
      </c>
      <c r="E667" s="2">
        <v>0</v>
      </c>
      <c r="F667" s="2">
        <v>0</v>
      </c>
      <c r="G667" s="3">
        <f t="shared" si="14"/>
        <v>99900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12930</v>
      </c>
      <c r="E674" s="2">
        <v>0</v>
      </c>
      <c r="F674" s="2">
        <v>0</v>
      </c>
      <c r="G674" s="3">
        <f t="shared" si="14"/>
        <v>17403.780000000002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851015.83</v>
      </c>
      <c r="E699" s="2">
        <v>0</v>
      </c>
      <c r="F699" s="2">
        <v>0</v>
      </c>
      <c r="G699" s="3">
        <f t="shared" si="14"/>
        <v>1188018.0986799998</v>
      </c>
      <c r="H699" s="3">
        <f t="shared" si="15"/>
        <v>0.17000000004190952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24858.16</v>
      </c>
      <c r="E725" s="2">
        <v>0</v>
      </c>
      <c r="F725" s="2">
        <v>0</v>
      </c>
      <c r="G725" s="3">
        <f t="shared" si="14"/>
        <v>35994.615679999995</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1001.44</v>
      </c>
      <c r="D726" s="2">
        <f>'PR-RAS'!E733</f>
        <v>1120</v>
      </c>
      <c r="E726" s="2">
        <v>0</v>
      </c>
      <c r="F726" s="2">
        <v>0</v>
      </c>
      <c r="G726" s="3">
        <f t="shared" si="14"/>
        <v>2350.0439999999999</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12066.91</v>
      </c>
      <c r="D727" s="2">
        <f>'PR-RAS'!E734</f>
        <v>10048.81</v>
      </c>
      <c r="E727" s="2">
        <v>0</v>
      </c>
      <c r="F727" s="2">
        <v>0</v>
      </c>
      <c r="G727" s="3">
        <f t="shared" si="14"/>
        <v>23351.448779999999</v>
      </c>
      <c r="H727" s="3">
        <f t="shared" si="15"/>
        <v>0.28000000000065484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480.19</v>
      </c>
      <c r="D729" s="2">
        <f>'PR-RAS'!E736</f>
        <v>221</v>
      </c>
      <c r="E729" s="2">
        <v>0</v>
      </c>
      <c r="F729" s="2">
        <v>0</v>
      </c>
      <c r="G729" s="3">
        <f t="shared" si="14"/>
        <v>671.35432000000003</v>
      </c>
      <c r="H729" s="3">
        <f t="shared" si="15"/>
        <v>0.18999999999999773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94.62</v>
      </c>
      <c r="D730" s="2">
        <f>'PR-RAS'!E737</f>
        <v>94.62</v>
      </c>
      <c r="E730" s="2">
        <v>0</v>
      </c>
      <c r="F730" s="2">
        <v>0</v>
      </c>
      <c r="G730" s="3">
        <f t="shared" si="14"/>
        <v>206.93394000000001</v>
      </c>
      <c r="H730" s="3">
        <f t="shared" si="15"/>
        <v>0.75999999999999091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9162.2999999999993</v>
      </c>
      <c r="D731" s="2">
        <f>'PR-RAS'!E738</f>
        <v>4995.05</v>
      </c>
      <c r="E731" s="2">
        <v>0</v>
      </c>
      <c r="F731" s="2">
        <v>0</v>
      </c>
      <c r="G731" s="3">
        <f t="shared" si="14"/>
        <v>13981.252</v>
      </c>
      <c r="H731" s="3">
        <f t="shared" si="15"/>
        <v>0.3499999999994543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20172.88</v>
      </c>
      <c r="D732" s="2">
        <f>'PR-RAS'!E739</f>
        <v>11950.07</v>
      </c>
      <c r="E732" s="2">
        <v>0</v>
      </c>
      <c r="F732" s="2">
        <v>0</v>
      </c>
      <c r="G732" s="3">
        <f t="shared" si="14"/>
        <v>32217.377620000003</v>
      </c>
      <c r="H732" s="3">
        <f t="shared" si="15"/>
        <v>0.18999999999869033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895.85</v>
      </c>
      <c r="D734" s="2">
        <f>'PR-RAS'!E741</f>
        <v>15407.49</v>
      </c>
      <c r="E734" s="2">
        <v>0</v>
      </c>
      <c r="F734" s="2">
        <v>0</v>
      </c>
      <c r="G734" s="3">
        <f t="shared" si="14"/>
        <v>23244.038389999998</v>
      </c>
      <c r="H734" s="3">
        <f t="shared" si="15"/>
        <v>0.63999999999975898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1534.97</v>
      </c>
      <c r="D753" s="2">
        <f>'PR-RAS'!E760</f>
        <v>11759.63</v>
      </c>
      <c r="E753" s="2">
        <v>0</v>
      </c>
      <c r="F753" s="2">
        <v>0</v>
      </c>
      <c r="G753" s="3">
        <f t="shared" si="14"/>
        <v>18840.78096</v>
      </c>
      <c r="H753" s="3">
        <f t="shared" si="15"/>
        <v>0.40000000000077307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33439.94</v>
      </c>
      <c r="D773" s="2">
        <f>'PR-RAS'!E780</f>
        <v>33101.94</v>
      </c>
      <c r="E773" s="2">
        <v>0</v>
      </c>
      <c r="F773" s="2">
        <v>0</v>
      </c>
      <c r="G773" s="3">
        <f t="shared" si="14"/>
        <v>76925.029040000009</v>
      </c>
      <c r="H773" s="3">
        <f t="shared" si="15"/>
        <v>0.11999999999534339</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3300</v>
      </c>
      <c r="D836" s="2">
        <f>'PR-RAS'!E843</f>
        <v>3240</v>
      </c>
      <c r="E836" s="2">
        <v>0</v>
      </c>
      <c r="F836" s="2">
        <v>0</v>
      </c>
      <c r="G836" s="3">
        <f t="shared" si="14"/>
        <v>8166.2999999999993</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63499.61</v>
      </c>
      <c r="D843" s="2">
        <f>'PR-RAS'!E850</f>
        <v>79341.86</v>
      </c>
      <c r="E843" s="2">
        <v>0</v>
      </c>
      <c r="F843" s="2">
        <v>0</v>
      </c>
      <c r="G843" s="3">
        <f t="shared" si="34"/>
        <v>187078.36386000001</v>
      </c>
      <c r="H843" s="3">
        <f t="shared" si="35"/>
        <v>0.52999999999883585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18148.830000000002</v>
      </c>
      <c r="D844" s="2">
        <f>'PR-RAS'!E851</f>
        <v>21793.58</v>
      </c>
      <c r="E844" s="2">
        <v>0</v>
      </c>
      <c r="F844" s="2">
        <v>0</v>
      </c>
      <c r="G844" s="3">
        <f t="shared" si="34"/>
        <v>52043.439570000002</v>
      </c>
      <c r="H844" s="3">
        <f t="shared" si="35"/>
        <v>0.58999999999650754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14849.4</v>
      </c>
      <c r="D848" s="2">
        <f>'PR-RAS'!E855</f>
        <v>14451.95</v>
      </c>
      <c r="E848" s="2">
        <v>0</v>
      </c>
      <c r="F848" s="2">
        <v>0</v>
      </c>
      <c r="G848" s="3">
        <f t="shared" si="34"/>
        <v>37059.045100000003</v>
      </c>
      <c r="H848" s="3">
        <f t="shared" si="35"/>
        <v>0.44999999999890861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38368.160000000003</v>
      </c>
      <c r="D850" s="2">
        <f>'PR-RAS'!E857</f>
        <v>990</v>
      </c>
      <c r="E850" s="2">
        <v>0</v>
      </c>
      <c r="F850" s="2">
        <v>0</v>
      </c>
      <c r="G850" s="3">
        <f t="shared" si="34"/>
        <v>34255.58784</v>
      </c>
      <c r="H850" s="3">
        <f t="shared" si="35"/>
        <v>0.16000000000349246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1028.28</v>
      </c>
      <c r="E851" s="2">
        <v>0</v>
      </c>
      <c r="F851" s="2">
        <v>0</v>
      </c>
      <c r="G851" s="3">
        <f t="shared" si="34"/>
        <v>1748.0759999999998</v>
      </c>
      <c r="H851" s="3">
        <f t="shared" si="35"/>
        <v>0.27999999999997272</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1100000</v>
      </c>
      <c r="E899" s="2">
        <v>0</v>
      </c>
      <c r="F899" s="2">
        <v>0</v>
      </c>
      <c r="G899" s="3">
        <f t="shared" si="34"/>
        <v>1975600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36361.25</v>
      </c>
      <c r="D974" s="2">
        <f>'PR-RAS'!E981</f>
        <v>29088.99</v>
      </c>
      <c r="E974" s="2">
        <v>0</v>
      </c>
      <c r="F974" s="2">
        <v>0</v>
      </c>
      <c r="G974" s="3">
        <f t="shared" si="34"/>
        <v>91986.670790000004</v>
      </c>
      <c r="H974" s="3">
        <f t="shared" si="35"/>
        <v>0.25999999999839929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209078656.34999999</v>
      </c>
      <c r="D1011" s="7">
        <f>BILANCA!E6</f>
        <v>213022529.81999999</v>
      </c>
      <c r="E1011" s="7">
        <v>0</v>
      </c>
      <c r="F1011" s="7">
        <v>0</v>
      </c>
      <c r="G1011" s="8">
        <f t="shared" ref="G1011:G1306" si="38">B1011/1000*C1011+B1011/500*D1011</f>
        <v>635123.71598999994</v>
      </c>
      <c r="H1011" s="8">
        <f t="shared" si="35"/>
        <v>0.5300000011920929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204311144.60999998</v>
      </c>
      <c r="D1012" s="2">
        <f>BILANCA!E7</f>
        <v>206908191.69</v>
      </c>
      <c r="E1012" s="2">
        <v>0</v>
      </c>
      <c r="F1012" s="2">
        <v>0</v>
      </c>
      <c r="G1012" s="3">
        <f t="shared" si="38"/>
        <v>1236255.0559799999</v>
      </c>
      <c r="H1012" s="3">
        <f t="shared" si="35"/>
        <v>0.70000001788139343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197473462.91</v>
      </c>
      <c r="D1013" s="2">
        <f>BILANCA!E8</f>
        <v>197214594.68000001</v>
      </c>
      <c r="E1013" s="2">
        <v>0</v>
      </c>
      <c r="F1013" s="2">
        <v>0</v>
      </c>
      <c r="G1013" s="3">
        <f t="shared" si="38"/>
        <v>1775707.9568100001</v>
      </c>
      <c r="H1013" s="3">
        <f t="shared" si="35"/>
        <v>0.40999999642372131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197037749</v>
      </c>
      <c r="D1014" s="2">
        <f>BILANCA!E9</f>
        <v>196812488.97</v>
      </c>
      <c r="E1014" s="2">
        <v>0</v>
      </c>
      <c r="F1014" s="2">
        <v>0</v>
      </c>
      <c r="G1014" s="3">
        <f t="shared" si="38"/>
        <v>2362650.9077599999</v>
      </c>
      <c r="H1014" s="3">
        <f t="shared" si="35"/>
        <v>3.0000001192092896E-2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435713.91</v>
      </c>
      <c r="D1015" s="2">
        <f>BILANCA!E10</f>
        <v>435713.91</v>
      </c>
      <c r="E1015" s="2">
        <v>0</v>
      </c>
      <c r="F1015" s="2">
        <v>0</v>
      </c>
      <c r="G1015" s="3">
        <f t="shared" si="38"/>
        <v>6535.7086499999987</v>
      </c>
      <c r="H1015" s="3">
        <f t="shared" si="35"/>
        <v>0.18000000005122274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33608.199999999997</v>
      </c>
      <c r="E1016" s="2">
        <v>0</v>
      </c>
      <c r="F1016" s="2">
        <v>0</v>
      </c>
      <c r="G1016" s="3">
        <f t="shared" si="38"/>
        <v>403.29839999999996</v>
      </c>
      <c r="H1016" s="3">
        <f t="shared" si="35"/>
        <v>0.19999999999708962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6369170.370000001</v>
      </c>
      <c r="D1017" s="2">
        <f>BILANCA!E12</f>
        <v>9007357.1799999978</v>
      </c>
      <c r="E1017" s="2">
        <v>0</v>
      </c>
      <c r="F1017" s="2">
        <v>0</v>
      </c>
      <c r="G1017" s="3">
        <f t="shared" si="38"/>
        <v>170687.19310999999</v>
      </c>
      <c r="H1017" s="3">
        <f t="shared" si="35"/>
        <v>0.54999999888241291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6149749.3800000008</v>
      </c>
      <c r="D1018" s="2">
        <f>BILANCA!E13</f>
        <v>8781131.4699999988</v>
      </c>
      <c r="E1018" s="2">
        <v>0</v>
      </c>
      <c r="F1018" s="2">
        <v>0</v>
      </c>
      <c r="G1018" s="3">
        <f t="shared" si="38"/>
        <v>189696.09855999998</v>
      </c>
      <c r="H1018" s="3">
        <f t="shared" si="35"/>
        <v>0.84999999962747097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2253.85</v>
      </c>
      <c r="D1019" s="2">
        <f>BILANCA!E14</f>
        <v>2253.85</v>
      </c>
      <c r="E1019" s="2">
        <v>0</v>
      </c>
      <c r="F1019" s="2">
        <v>0</v>
      </c>
      <c r="G1019" s="3">
        <f t="shared" si="38"/>
        <v>60.853949999999998</v>
      </c>
      <c r="H1019" s="3">
        <f t="shared" si="35"/>
        <v>0.3000000000001819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1582544.94</v>
      </c>
      <c r="D1020" s="2">
        <f>BILANCA!E15</f>
        <v>3315996.75</v>
      </c>
      <c r="E1020" s="2">
        <v>0</v>
      </c>
      <c r="F1020" s="2">
        <v>0</v>
      </c>
      <c r="G1020" s="3">
        <f t="shared" si="38"/>
        <v>82145.384399999995</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3605754</v>
      </c>
      <c r="D1021" s="2">
        <f>BILANCA!E16</f>
        <v>4864463.6399999997</v>
      </c>
      <c r="E1021" s="2">
        <v>0</v>
      </c>
      <c r="F1021" s="2">
        <v>0</v>
      </c>
      <c r="G1021" s="3">
        <f t="shared" si="38"/>
        <v>146681.49407999997</v>
      </c>
      <c r="H1021" s="3">
        <f t="shared" si="35"/>
        <v>0.36000000033527613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4939299.1900000004</v>
      </c>
      <c r="D1022" s="2">
        <f>BILANCA!E17</f>
        <v>4997917.8899999997</v>
      </c>
      <c r="E1022" s="2">
        <v>0</v>
      </c>
      <c r="F1022" s="2">
        <v>0</v>
      </c>
      <c r="G1022" s="3">
        <f t="shared" si="38"/>
        <v>179221.61963999999</v>
      </c>
      <c r="H1022" s="3">
        <f t="shared" si="35"/>
        <v>0.30000000074505806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3980102.6</v>
      </c>
      <c r="D1023" s="2">
        <f>BILANCA!E18</f>
        <v>4399500.66</v>
      </c>
      <c r="E1023" s="2">
        <v>0</v>
      </c>
      <c r="F1023" s="2">
        <v>0</v>
      </c>
      <c r="G1023" s="3">
        <f t="shared" si="38"/>
        <v>166128.35096000001</v>
      </c>
      <c r="H1023" s="3">
        <f t="shared" si="35"/>
        <v>0.73999999975785613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173643.89000000013</v>
      </c>
      <c r="D1024" s="2">
        <f>BILANCA!E19</f>
        <v>189303.35999999987</v>
      </c>
      <c r="E1024" s="2">
        <v>0</v>
      </c>
      <c r="F1024" s="2">
        <v>0</v>
      </c>
      <c r="G1024" s="3">
        <f t="shared" si="38"/>
        <v>7731.5085399999989</v>
      </c>
      <c r="H1024" s="3">
        <f t="shared" si="35"/>
        <v>0.46999999973922968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133201.64000000001</v>
      </c>
      <c r="D1025" s="2">
        <f>BILANCA!E20</f>
        <v>134980.62</v>
      </c>
      <c r="E1025" s="2">
        <v>0</v>
      </c>
      <c r="F1025" s="2">
        <v>0</v>
      </c>
      <c r="G1025" s="3">
        <f t="shared" si="38"/>
        <v>6047.4431999999997</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236850.28</v>
      </c>
      <c r="D1026" s="2">
        <f>BILANCA!E21</f>
        <v>236850.28</v>
      </c>
      <c r="E1026" s="2">
        <v>0</v>
      </c>
      <c r="F1026" s="2">
        <v>0</v>
      </c>
      <c r="G1026" s="3">
        <f t="shared" si="38"/>
        <v>11368.81344</v>
      </c>
      <c r="H1026" s="3">
        <f t="shared" si="35"/>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346059.12</v>
      </c>
      <c r="D1027" s="2">
        <f>BILANCA!E22</f>
        <v>353075.07</v>
      </c>
      <c r="E1027" s="2">
        <v>0</v>
      </c>
      <c r="F1027" s="2">
        <v>0</v>
      </c>
      <c r="G1027" s="3">
        <f t="shared" si="38"/>
        <v>17887.557420000001</v>
      </c>
      <c r="H1027" s="3">
        <f t="shared" si="35"/>
        <v>0.19000000000232831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6258.6</v>
      </c>
      <c r="D1030" s="2">
        <f>BILANCA!E25</f>
        <v>48728.6</v>
      </c>
      <c r="E1030" s="2">
        <v>0</v>
      </c>
      <c r="F1030" s="2">
        <v>0</v>
      </c>
      <c r="G1030" s="3">
        <f t="shared" si="38"/>
        <v>2074.3159999999998</v>
      </c>
      <c r="H1030" s="3">
        <f t="shared" si="35"/>
        <v>0.80000000000109139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805398.13</v>
      </c>
      <c r="D1031" s="2">
        <f>BILANCA!E26</f>
        <v>821560.63</v>
      </c>
      <c r="E1031" s="2">
        <v>0</v>
      </c>
      <c r="F1031" s="2">
        <v>0</v>
      </c>
      <c r="G1031" s="3">
        <f t="shared" si="38"/>
        <v>51418.907190000005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1354123.88</v>
      </c>
      <c r="D1033" s="2">
        <f>BILANCA!E28</f>
        <v>1405891.84</v>
      </c>
      <c r="E1033" s="2">
        <v>0</v>
      </c>
      <c r="F1033" s="2">
        <v>0</v>
      </c>
      <c r="G1033" s="3">
        <f t="shared" si="38"/>
        <v>95815.873879999999</v>
      </c>
      <c r="H1033" s="3">
        <f t="shared" si="35"/>
        <v>0.28000000002793968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232502.06</v>
      </c>
      <c r="D1035" s="2">
        <f>BILANCA!E30</f>
        <v>232502.06</v>
      </c>
      <c r="E1035" s="2">
        <v>0</v>
      </c>
      <c r="F1035" s="2">
        <v>0</v>
      </c>
      <c r="G1035" s="3">
        <f t="shared" si="38"/>
        <v>17437.654500000001</v>
      </c>
      <c r="H1035" s="3">
        <f t="shared" si="35"/>
        <v>0.11999999999534339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232502.06</v>
      </c>
      <c r="D1039" s="2">
        <f>BILANCA!E34</f>
        <v>232502.06</v>
      </c>
      <c r="E1039" s="2">
        <v>0</v>
      </c>
      <c r="F1039" s="2">
        <v>0</v>
      </c>
      <c r="G1039" s="3">
        <f t="shared" si="38"/>
        <v>20227.679220000002</v>
      </c>
      <c r="H1039" s="3">
        <f t="shared" si="35"/>
        <v>0.11999999999534339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6295.2699999999995</v>
      </c>
      <c r="D1040" s="2">
        <f>BILANCA!E35</f>
        <v>6035.68</v>
      </c>
      <c r="E1040" s="2">
        <v>0</v>
      </c>
      <c r="F1040" s="2">
        <v>0</v>
      </c>
      <c r="G1040" s="3">
        <f t="shared" si="38"/>
        <v>550.99890000000005</v>
      </c>
      <c r="H1040" s="3">
        <f t="shared" si="35"/>
        <v>0.58999999999923602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1297.95</v>
      </c>
      <c r="D1041" s="2">
        <f>BILANCA!E36</f>
        <v>1297.95</v>
      </c>
      <c r="E1041" s="2">
        <v>0</v>
      </c>
      <c r="F1041" s="2">
        <v>0</v>
      </c>
      <c r="G1041" s="3">
        <f t="shared" si="38"/>
        <v>120.70935</v>
      </c>
      <c r="H1041" s="3">
        <f t="shared" si="35"/>
        <v>9.9999999999909051E-2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5300</v>
      </c>
      <c r="D1043" s="2">
        <f>BILANCA!E38</f>
        <v>5300</v>
      </c>
      <c r="E1043" s="2">
        <v>0</v>
      </c>
      <c r="F1043" s="2">
        <v>0</v>
      </c>
      <c r="G1043" s="3">
        <f t="shared" si="38"/>
        <v>524.70000000000005</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302.68</v>
      </c>
      <c r="D1045" s="2">
        <f>BILANCA!E40</f>
        <v>562.27</v>
      </c>
      <c r="E1045" s="2">
        <v>0</v>
      </c>
      <c r="F1045" s="2">
        <v>0</v>
      </c>
      <c r="G1045" s="3">
        <f t="shared" si="38"/>
        <v>49.952700000000007</v>
      </c>
      <c r="H1045" s="3">
        <f t="shared" si="35"/>
        <v>0.58999999999997499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24592.26</v>
      </c>
      <c r="E1046" s="2">
        <v>0</v>
      </c>
      <c r="F1046" s="2">
        <v>0</v>
      </c>
      <c r="G1046" s="3">
        <f t="shared" si="38"/>
        <v>1770.6427199999998</v>
      </c>
      <c r="H1046" s="3">
        <f t="shared" si="35"/>
        <v>0.25999999999839929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24592.26</v>
      </c>
      <c r="E1047" s="2">
        <v>0</v>
      </c>
      <c r="F1047" s="2">
        <v>0</v>
      </c>
      <c r="G1047" s="3">
        <f t="shared" si="38"/>
        <v>1819.8272399999998</v>
      </c>
      <c r="H1047" s="3">
        <f t="shared" si="35"/>
        <v>0.25999999999839929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39481.830000000075</v>
      </c>
      <c r="D1050" s="2">
        <f>BILANCA!E45</f>
        <v>6294.4100000000326</v>
      </c>
      <c r="E1050" s="2">
        <v>0</v>
      </c>
      <c r="F1050" s="2">
        <v>0</v>
      </c>
      <c r="G1050" s="3">
        <f t="shared" si="38"/>
        <v>2082.8260000000055</v>
      </c>
      <c r="H1050" s="3">
        <f t="shared" si="35"/>
        <v>0.57999999995809048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12504.97</v>
      </c>
      <c r="D1052" s="2">
        <f>BILANCA!E47</f>
        <v>15104.97</v>
      </c>
      <c r="E1052" s="2">
        <v>0</v>
      </c>
      <c r="F1052" s="2">
        <v>0</v>
      </c>
      <c r="G1052" s="3">
        <f t="shared" si="38"/>
        <v>1794.02622</v>
      </c>
      <c r="H1052" s="3">
        <f t="shared" si="35"/>
        <v>6.0000000001309672E-2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186558.09</v>
      </c>
      <c r="D1053" s="2">
        <f>BILANCA!E48</f>
        <v>186558.09</v>
      </c>
      <c r="E1053" s="2">
        <v>0</v>
      </c>
      <c r="F1053" s="2">
        <v>0</v>
      </c>
      <c r="G1053" s="3">
        <f t="shared" si="38"/>
        <v>24065.993609999998</v>
      </c>
      <c r="H1053" s="3">
        <f t="shared" si="35"/>
        <v>0.17999999999301508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581618.98</v>
      </c>
      <c r="D1054" s="2">
        <f>BILANCA!E49</f>
        <v>583038.98</v>
      </c>
      <c r="E1054" s="2">
        <v>0</v>
      </c>
      <c r="F1054" s="2">
        <v>0</v>
      </c>
      <c r="G1054" s="3">
        <f t="shared" si="38"/>
        <v>76898.665359999985</v>
      </c>
      <c r="H1054" s="3">
        <f t="shared" si="35"/>
        <v>4.0000000037252903E-2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741200.21</v>
      </c>
      <c r="D1055" s="2">
        <f>BILANCA!E50</f>
        <v>778407.63</v>
      </c>
      <c r="E1055" s="2">
        <v>0</v>
      </c>
      <c r="F1055" s="2">
        <v>0</v>
      </c>
      <c r="G1055" s="3">
        <f t="shared" si="38"/>
        <v>103410.69614999999</v>
      </c>
      <c r="H1055" s="3">
        <f t="shared" si="35"/>
        <v>0.57999999995809048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972.0399999999936</v>
      </c>
      <c r="D1057" s="2">
        <f>BILANCA!E52</f>
        <v>972.0399999999936</v>
      </c>
      <c r="E1057" s="2">
        <v>0</v>
      </c>
      <c r="F1057" s="2">
        <v>0</v>
      </c>
      <c r="G1057" s="3">
        <f t="shared" si="38"/>
        <v>137.05763999999908</v>
      </c>
      <c r="H1057" s="3">
        <f t="shared" si="35"/>
        <v>7.9999999987194315E-2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68101.59</v>
      </c>
      <c r="D1059" s="2">
        <f>BILANCA!E54</f>
        <v>71637.5</v>
      </c>
      <c r="E1059" s="2">
        <v>0</v>
      </c>
      <c r="F1059" s="2">
        <v>0</v>
      </c>
      <c r="G1059" s="3">
        <f t="shared" si="38"/>
        <v>10357.45291</v>
      </c>
      <c r="H1059" s="3">
        <f t="shared" si="35"/>
        <v>0.91000000000349246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67129.55</v>
      </c>
      <c r="D1060" s="2">
        <f>BILANCA!E55</f>
        <v>70665.460000000006</v>
      </c>
      <c r="E1060" s="2">
        <v>0</v>
      </c>
      <c r="F1060" s="2">
        <v>0</v>
      </c>
      <c r="G1060" s="3">
        <f t="shared" si="38"/>
        <v>10423.023500000001</v>
      </c>
      <c r="H1060" s="3">
        <f t="shared" si="35"/>
        <v>0.91000000000349246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467539.29</v>
      </c>
      <c r="D1061" s="2">
        <f>BILANCA!E56</f>
        <v>685267.79</v>
      </c>
      <c r="E1061" s="2">
        <v>0</v>
      </c>
      <c r="F1061" s="2">
        <v>0</v>
      </c>
      <c r="G1061" s="3">
        <f t="shared" si="38"/>
        <v>93741.818370000008</v>
      </c>
      <c r="H1061" s="3">
        <f t="shared" si="35"/>
        <v>0.49999999994179234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169450.75</v>
      </c>
      <c r="D1062" s="2">
        <f>BILANCA!E57</f>
        <v>383914.27</v>
      </c>
      <c r="E1062" s="2">
        <v>0</v>
      </c>
      <c r="F1062" s="2">
        <v>0</v>
      </c>
      <c r="G1062" s="3">
        <f t="shared" si="38"/>
        <v>48738.523079999999</v>
      </c>
      <c r="H1062" s="3">
        <f t="shared" si="35"/>
        <v>0.52000000001862645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298088.53999999998</v>
      </c>
      <c r="D1066" s="2">
        <f>BILANCA!E61</f>
        <v>301353.52</v>
      </c>
      <c r="E1066" s="2">
        <v>0</v>
      </c>
      <c r="F1066" s="2">
        <v>0</v>
      </c>
      <c r="G1066" s="3">
        <f t="shared" si="38"/>
        <v>50444.552480000006</v>
      </c>
      <c r="H1066" s="3">
        <f t="shared" si="35"/>
        <v>0.94000000000232831</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4767511.7399999993</v>
      </c>
      <c r="D1074" s="2">
        <f>BILANCA!E69</f>
        <v>6114338.129999999</v>
      </c>
      <c r="E1074" s="2">
        <v>0</v>
      </c>
      <c r="F1074" s="2">
        <v>0</v>
      </c>
      <c r="G1074" s="3">
        <f t="shared" si="38"/>
        <v>1087756.0319999999</v>
      </c>
      <c r="H1074" s="3">
        <f t="shared" si="35"/>
        <v>0.38999999966472387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837249.95</v>
      </c>
      <c r="D1075" s="2">
        <f>BILANCA!E70</f>
        <v>1632072.07</v>
      </c>
      <c r="E1075" s="2">
        <v>0</v>
      </c>
      <c r="F1075" s="2">
        <v>0</v>
      </c>
      <c r="G1075" s="3">
        <f t="shared" si="38"/>
        <v>266590.61585</v>
      </c>
      <c r="H1075" s="3">
        <f t="shared" si="35"/>
        <v>0.12000000011175871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837097.84</v>
      </c>
      <c r="D1076" s="2">
        <f>BILANCA!E71</f>
        <v>1631788.26</v>
      </c>
      <c r="E1076" s="2">
        <v>0</v>
      </c>
      <c r="F1076" s="2">
        <v>0</v>
      </c>
      <c r="G1076" s="3">
        <f t="shared" si="38"/>
        <v>270644.50776000001</v>
      </c>
      <c r="H1076" s="3">
        <f t="shared" si="35"/>
        <v>0.42000000004190952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837058.02</v>
      </c>
      <c r="D1078" s="2">
        <f>BILANCA!E73</f>
        <v>1631748.44</v>
      </c>
      <c r="E1078" s="2">
        <v>0</v>
      </c>
      <c r="F1078" s="2">
        <v>0</v>
      </c>
      <c r="G1078" s="3">
        <f t="shared" si="38"/>
        <v>278837.73320000002</v>
      </c>
      <c r="H1078" s="3">
        <f t="shared" si="35"/>
        <v>0.4599999999627471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39.82</v>
      </c>
      <c r="D1080" s="2">
        <f>BILANCA!E75</f>
        <v>39.82</v>
      </c>
      <c r="E1080" s="2">
        <v>0</v>
      </c>
      <c r="F1080" s="2">
        <v>0</v>
      </c>
      <c r="G1080" s="3">
        <f t="shared" si="38"/>
        <v>8.3622000000000014</v>
      </c>
      <c r="H1080" s="3">
        <f t="shared" si="35"/>
        <v>0.35999999999999943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152.11000000000001</v>
      </c>
      <c r="D1085" s="2">
        <f>BILANCA!E80</f>
        <v>283.81</v>
      </c>
      <c r="E1085" s="2">
        <v>0</v>
      </c>
      <c r="F1085" s="2">
        <v>0</v>
      </c>
      <c r="G1085" s="3">
        <f t="shared" si="38"/>
        <v>53.979750000000003</v>
      </c>
      <c r="H1085" s="3">
        <f t="shared" si="35"/>
        <v>0.30000000000001137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1180581.57</v>
      </c>
      <c r="D1087" s="2">
        <f>BILANCA!E82</f>
        <v>1203157.19</v>
      </c>
      <c r="E1087" s="2">
        <v>0</v>
      </c>
      <c r="F1087" s="2">
        <v>0</v>
      </c>
      <c r="G1087" s="3">
        <f t="shared" si="38"/>
        <v>276190.98814999999</v>
      </c>
      <c r="H1087" s="3">
        <f t="shared" si="35"/>
        <v>0.61999999987892807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777.12</v>
      </c>
      <c r="D1089" s="2">
        <f>BILANCA!E84</f>
        <v>1404.6</v>
      </c>
      <c r="E1089" s="2">
        <v>0</v>
      </c>
      <c r="F1089" s="2">
        <v>0</v>
      </c>
      <c r="G1089" s="3">
        <f t="shared" si="38"/>
        <v>283.31927999999999</v>
      </c>
      <c r="H1089" s="3">
        <f t="shared" si="35"/>
        <v>0.5200000000000955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81.150000000000006</v>
      </c>
      <c r="D1090" s="2">
        <f>BILANCA!E85</f>
        <v>81.150000000000006</v>
      </c>
      <c r="E1090" s="2">
        <v>0</v>
      </c>
      <c r="F1090" s="2">
        <v>0</v>
      </c>
      <c r="G1090" s="3">
        <f t="shared" si="38"/>
        <v>19.476000000000003</v>
      </c>
      <c r="H1090" s="3">
        <f t="shared" si="35"/>
        <v>0.30000000000001137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1179723.3</v>
      </c>
      <c r="D1092" s="2">
        <f>BILANCA!E87</f>
        <v>1201671.44</v>
      </c>
      <c r="E1092" s="2">
        <v>0</v>
      </c>
      <c r="F1092" s="2">
        <v>0</v>
      </c>
      <c r="G1092" s="3">
        <f t="shared" si="38"/>
        <v>293811.42676</v>
      </c>
      <c r="H1092" s="3">
        <f t="shared" si="35"/>
        <v>0.73999999999068677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2528077.5099999998</v>
      </c>
      <c r="D1140" s="2">
        <f>BILANCA!E135</f>
        <v>2528077.5099999998</v>
      </c>
      <c r="E1140" s="2">
        <v>0</v>
      </c>
      <c r="F1140" s="2">
        <v>0</v>
      </c>
      <c r="G1140" s="3">
        <f t="shared" si="38"/>
        <v>985950.22889999987</v>
      </c>
      <c r="H1140" s="3">
        <f t="shared" si="41"/>
        <v>0.98000000044703484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2528077.5099999998</v>
      </c>
      <c r="D1141" s="2">
        <f>BILANCA!E136</f>
        <v>2528077.5099999998</v>
      </c>
      <c r="E1141" s="2">
        <v>0</v>
      </c>
      <c r="F1141" s="2">
        <v>0</v>
      </c>
      <c r="G1141" s="3">
        <f t="shared" si="38"/>
        <v>993534.46142999991</v>
      </c>
      <c r="H1141" s="3">
        <f t="shared" si="41"/>
        <v>0.98000000044703484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2528077.5099999998</v>
      </c>
      <c r="D1145" s="2">
        <f>BILANCA!E140</f>
        <v>2528077.5099999998</v>
      </c>
      <c r="E1145" s="2">
        <v>0</v>
      </c>
      <c r="F1145" s="2">
        <v>0</v>
      </c>
      <c r="G1145" s="3">
        <f t="shared" si="38"/>
        <v>1023871.3915500001</v>
      </c>
      <c r="H1145" s="3">
        <f t="shared" si="41"/>
        <v>0.98000000044703484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215663.59000000003</v>
      </c>
      <c r="D1152" s="2">
        <f>BILANCA!E147</f>
        <v>745161.18000000017</v>
      </c>
      <c r="E1152" s="2">
        <v>0</v>
      </c>
      <c r="F1152" s="2">
        <v>0</v>
      </c>
      <c r="G1152" s="3">
        <f t="shared" si="38"/>
        <v>242250.00490000003</v>
      </c>
      <c r="H1152" s="3">
        <f t="shared" si="41"/>
        <v>0.59000000014202669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71900.929999999993</v>
      </c>
      <c r="D1153" s="2">
        <f>BILANCA!E148</f>
        <v>96126.19</v>
      </c>
      <c r="E1153" s="2">
        <v>0</v>
      </c>
      <c r="F1153" s="2">
        <v>0</v>
      </c>
      <c r="G1153" s="3">
        <f t="shared" si="38"/>
        <v>37773.923329999998</v>
      </c>
      <c r="H1153" s="3">
        <f t="shared" si="41"/>
        <v>0.26000000000931323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1002.86</v>
      </c>
      <c r="D1154" s="2">
        <f>BILANCA!E149</f>
        <v>1002.86</v>
      </c>
      <c r="E1154" s="2">
        <v>0</v>
      </c>
      <c r="F1154" s="2">
        <v>0</v>
      </c>
      <c r="G1154" s="3">
        <f t="shared" si="38"/>
        <v>433.23551999999995</v>
      </c>
      <c r="H1154" s="3">
        <f t="shared" si="41"/>
        <v>0.27999999999997272</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592146.30000000005</v>
      </c>
      <c r="E1155" s="2">
        <v>0</v>
      </c>
      <c r="F1155" s="2">
        <v>0</v>
      </c>
      <c r="G1155" s="3">
        <f t="shared" si="38"/>
        <v>171722.427</v>
      </c>
      <c r="H1155" s="3">
        <f t="shared" si="41"/>
        <v>0.30000000004656613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592146.30000000005</v>
      </c>
      <c r="E1163" s="2">
        <v>0</v>
      </c>
      <c r="F1163" s="2">
        <v>0</v>
      </c>
      <c r="G1163" s="3">
        <f t="shared" si="38"/>
        <v>181196.7678</v>
      </c>
      <c r="H1163" s="3">
        <f t="shared" si="41"/>
        <v>0.30000000004656613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14164.53</v>
      </c>
      <c r="D1164" s="2">
        <f>BILANCA!E159</f>
        <v>3951.81</v>
      </c>
      <c r="E1164" s="2">
        <v>0</v>
      </c>
      <c r="F1164" s="2">
        <v>0</v>
      </c>
      <c r="G1164" s="3">
        <f t="shared" si="38"/>
        <v>3398.4951000000001</v>
      </c>
      <c r="H1164" s="3">
        <f t="shared" si="41"/>
        <v>0.65999999999939973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156838.67000000001</v>
      </c>
      <c r="D1165" s="2">
        <f>BILANCA!E160</f>
        <v>71481.66</v>
      </c>
      <c r="E1165" s="2">
        <v>0</v>
      </c>
      <c r="F1165" s="2">
        <v>0</v>
      </c>
      <c r="G1165" s="3">
        <f t="shared" si="38"/>
        <v>46469.308450000004</v>
      </c>
      <c r="H1165" s="3">
        <f t="shared" si="41"/>
        <v>0.66999999998370185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1698.35</v>
      </c>
      <c r="D1166" s="2">
        <f>BILANCA!E161</f>
        <v>2143.35</v>
      </c>
      <c r="E1166" s="2">
        <v>0</v>
      </c>
      <c r="F1166" s="2">
        <v>0</v>
      </c>
      <c r="G1166" s="3">
        <f t="shared" si="38"/>
        <v>933.66779999999994</v>
      </c>
      <c r="H1166" s="3">
        <f t="shared" si="41"/>
        <v>0.6999999999998181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29941.75</v>
      </c>
      <c r="D1169" s="2">
        <f>BILANCA!E164</f>
        <v>21690.99</v>
      </c>
      <c r="E1169" s="2">
        <v>0</v>
      </c>
      <c r="F1169" s="2">
        <v>0</v>
      </c>
      <c r="G1169" s="3">
        <f t="shared" si="38"/>
        <v>11658.47307</v>
      </c>
      <c r="H1169" s="3">
        <f t="shared" si="41"/>
        <v>0.25999999999839929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5939.12</v>
      </c>
      <c r="D1170" s="2">
        <f>BILANCA!E165</f>
        <v>5870.18</v>
      </c>
      <c r="E1170" s="2">
        <v>0</v>
      </c>
      <c r="F1170" s="2">
        <v>0</v>
      </c>
      <c r="G1170" s="3">
        <f t="shared" si="38"/>
        <v>2828.7168000000001</v>
      </c>
      <c r="H1170" s="3">
        <f t="shared" si="41"/>
        <v>0.3000000000001819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5939.12</v>
      </c>
      <c r="D1172" s="2">
        <f>BILANCA!E167</f>
        <v>5870.18</v>
      </c>
      <c r="E1172" s="2">
        <v>0</v>
      </c>
      <c r="F1172" s="2">
        <v>0</v>
      </c>
      <c r="G1172" s="3">
        <f t="shared" si="38"/>
        <v>2864.0757600000002</v>
      </c>
      <c r="H1172" s="3">
        <f t="shared" si="41"/>
        <v>0.3000000000001819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209078656.34999999</v>
      </c>
      <c r="D1180" s="2">
        <f>BILANCA!E176</f>
        <v>213022529.82000002</v>
      </c>
      <c r="E1180" s="2">
        <v>0</v>
      </c>
      <c r="F1180" s="2">
        <v>0</v>
      </c>
      <c r="G1180" s="3">
        <f t="shared" si="38"/>
        <v>107971031.71830001</v>
      </c>
      <c r="H1180" s="3">
        <f t="shared" si="41"/>
        <v>0.52999997138977051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495992.52999999991</v>
      </c>
      <c r="D1181" s="2">
        <f>BILANCA!E177</f>
        <v>1829368.13</v>
      </c>
      <c r="E1181" s="2">
        <v>0</v>
      </c>
      <c r="F1181" s="2">
        <v>0</v>
      </c>
      <c r="G1181" s="3">
        <f t="shared" si="38"/>
        <v>710458.62309000001</v>
      </c>
      <c r="H1181" s="3">
        <f t="shared" si="41"/>
        <v>0.59999999997671694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208391.16999999998</v>
      </c>
      <c r="D1182" s="2">
        <f>BILANCA!E178</f>
        <v>162112.65999999997</v>
      </c>
      <c r="E1182" s="2">
        <v>0</v>
      </c>
      <c r="F1182" s="2">
        <v>0</v>
      </c>
      <c r="G1182" s="3">
        <f t="shared" si="38"/>
        <v>91610.036279999986</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82785.36</v>
      </c>
      <c r="D1183" s="2">
        <f>BILANCA!E179</f>
        <v>90776.639999999999</v>
      </c>
      <c r="E1183" s="2">
        <v>0</v>
      </c>
      <c r="F1183" s="2">
        <v>0</v>
      </c>
      <c r="G1183" s="3">
        <f t="shared" si="38"/>
        <v>45730.584719999999</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61930.71</v>
      </c>
      <c r="D1184" s="2">
        <f>BILANCA!E180</f>
        <v>45500.28</v>
      </c>
      <c r="E1184" s="2">
        <v>0</v>
      </c>
      <c r="F1184" s="2">
        <v>0</v>
      </c>
      <c r="G1184" s="3">
        <f t="shared" si="38"/>
        <v>26610.040979999998</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457.49</v>
      </c>
      <c r="D1185" s="2">
        <f>BILANCA!E181</f>
        <v>5931.2199999999993</v>
      </c>
      <c r="E1185" s="2">
        <v>0</v>
      </c>
      <c r="F1185" s="2">
        <v>0</v>
      </c>
      <c r="G1185" s="3">
        <f t="shared" si="38"/>
        <v>2155.9877499999998</v>
      </c>
      <c r="H1185" s="3">
        <f t="shared" si="41"/>
        <v>0.70999999999935426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5401.11</v>
      </c>
      <c r="E1187" s="2">
        <v>0</v>
      </c>
      <c r="F1187" s="2">
        <v>0</v>
      </c>
      <c r="G1187" s="3">
        <f t="shared" si="38"/>
        <v>1911.9929399999999</v>
      </c>
      <c r="H1187" s="3">
        <f t="shared" si="41"/>
        <v>0.10999999999967258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457.49</v>
      </c>
      <c r="D1188" s="2">
        <f>BILANCA!E184</f>
        <v>530.11</v>
      </c>
      <c r="E1188" s="2">
        <v>0</v>
      </c>
      <c r="F1188" s="2">
        <v>0</v>
      </c>
      <c r="G1188" s="3">
        <f t="shared" si="38"/>
        <v>270.15237999999999</v>
      </c>
      <c r="H1188" s="3">
        <f t="shared" si="41"/>
        <v>0.60000000000002274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535.13</v>
      </c>
      <c r="D1198" s="2">
        <f>BILANCA!E194</f>
        <v>1043.6199999999999</v>
      </c>
      <c r="E1198" s="2">
        <v>0</v>
      </c>
      <c r="F1198" s="2">
        <v>0</v>
      </c>
      <c r="G1198" s="3">
        <f t="shared" si="38"/>
        <v>493.00555999999995</v>
      </c>
      <c r="H1198" s="3">
        <f t="shared" si="41"/>
        <v>0.51000000000010459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14000</v>
      </c>
      <c r="D1199" s="2">
        <f>BILANCA!E195</f>
        <v>15171</v>
      </c>
      <c r="E1199" s="2">
        <v>0</v>
      </c>
      <c r="F1199" s="2">
        <v>0</v>
      </c>
      <c r="G1199" s="3">
        <f t="shared" si="38"/>
        <v>8380.637999999999</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48682.48</v>
      </c>
      <c r="D1200" s="2">
        <f>BILANCA!E196</f>
        <v>3689.9</v>
      </c>
      <c r="E1200" s="2">
        <v>0</v>
      </c>
      <c r="F1200" s="2">
        <v>0</v>
      </c>
      <c r="G1200" s="3">
        <f t="shared" si="38"/>
        <v>10651.833200000001</v>
      </c>
      <c r="H1200" s="3">
        <f t="shared" si="41"/>
        <v>0.58000000000311047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72698.789999999994</v>
      </c>
      <c r="D1201" s="2">
        <f>BILANCA!E197</f>
        <v>255699.27</v>
      </c>
      <c r="E1201" s="2">
        <v>0</v>
      </c>
      <c r="F1201" s="2">
        <v>0</v>
      </c>
      <c r="G1201" s="3">
        <f t="shared" si="38"/>
        <v>111562.59003000001</v>
      </c>
      <c r="H1201" s="3">
        <f t="shared" si="41"/>
        <v>0.47999999999592546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72698.789999999994</v>
      </c>
      <c r="D1203" s="2">
        <f>BILANCA!E199</f>
        <v>255699.27</v>
      </c>
      <c r="E1203" s="2">
        <v>0</v>
      </c>
      <c r="F1203" s="2">
        <v>0</v>
      </c>
      <c r="G1203" s="3">
        <f t="shared" si="44"/>
        <v>112730.78468999999</v>
      </c>
      <c r="H1203" s="3">
        <f t="shared" si="45"/>
        <v>0.47999999999592546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214900.94999999998</v>
      </c>
      <c r="D1223" s="2">
        <f>BILANCA!E219</f>
        <v>1285811.93</v>
      </c>
      <c r="E1223" s="2">
        <v>0</v>
      </c>
      <c r="F1223" s="2">
        <v>0</v>
      </c>
      <c r="G1223" s="3">
        <f t="shared" si="38"/>
        <v>593529.78452999995</v>
      </c>
      <c r="H1223" s="3">
        <f t="shared" si="41"/>
        <v>0.12000000008265488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214900.94999999998</v>
      </c>
      <c r="D1224" s="2">
        <f>BILANCA!E220</f>
        <v>1285811.93</v>
      </c>
      <c r="E1224" s="2">
        <v>0</v>
      </c>
      <c r="F1224" s="2">
        <v>0</v>
      </c>
      <c r="G1224" s="3">
        <f t="shared" si="38"/>
        <v>596316.30934000004</v>
      </c>
      <c r="H1224" s="3">
        <f t="shared" si="41"/>
        <v>0.12000000008265488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1100000</v>
      </c>
      <c r="E1225" s="2">
        <v>0</v>
      </c>
      <c r="F1225" s="2">
        <v>0</v>
      </c>
      <c r="G1225" s="3">
        <f t="shared" si="38"/>
        <v>473000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29088.99</v>
      </c>
      <c r="D1229" s="2">
        <f>BILANCA!E225</f>
        <v>0</v>
      </c>
      <c r="E1229" s="2">
        <v>0</v>
      </c>
      <c r="F1229" s="2">
        <v>0</v>
      </c>
      <c r="G1229" s="3">
        <f t="shared" si="38"/>
        <v>6370.4888100000007</v>
      </c>
      <c r="H1229" s="3">
        <f t="shared" si="41"/>
        <v>9.9999999983992893E-3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185811.96</v>
      </c>
      <c r="D1234" s="2">
        <f>BILANCA!E230</f>
        <v>185811.93</v>
      </c>
      <c r="E1234" s="2">
        <v>0</v>
      </c>
      <c r="F1234" s="2">
        <v>0</v>
      </c>
      <c r="G1234" s="3">
        <f t="shared" si="38"/>
        <v>124865.62368</v>
      </c>
      <c r="H1234" s="3">
        <f t="shared" si="41"/>
        <v>0.11000000001513399</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125744.27</v>
      </c>
      <c r="E1251" s="2">
        <v>0</v>
      </c>
      <c r="F1251" s="2">
        <v>0</v>
      </c>
      <c r="G1251" s="3">
        <f>B1251/1000*C1251+B1251/500*D1251</f>
        <v>60608.738140000001</v>
      </c>
      <c r="H1251" s="3">
        <f>ABS(C1251-ROUND(C1251,0))+ABS(D1251-ROUND(D1251,0))</f>
        <v>0.27000000000407454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1.62</v>
      </c>
      <c r="D1252" s="2">
        <f>BILANCA!E248</f>
        <v>0</v>
      </c>
      <c r="E1252" s="2">
        <v>0</v>
      </c>
      <c r="F1252" s="2">
        <v>0</v>
      </c>
      <c r="G1252" s="3">
        <f t="shared" si="38"/>
        <v>0.39204</v>
      </c>
      <c r="H1252" s="3">
        <f t="shared" si="41"/>
        <v>0.37999999999999989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1.62</v>
      </c>
      <c r="D1253" s="2">
        <f>BILANCA!E249</f>
        <v>0</v>
      </c>
      <c r="E1253" s="2">
        <v>0</v>
      </c>
      <c r="F1253" s="2">
        <v>0</v>
      </c>
      <c r="G1253" s="3">
        <f t="shared" si="38"/>
        <v>0.39366000000000001</v>
      </c>
      <c r="H1253" s="3">
        <f t="shared" si="41"/>
        <v>0.37999999999999989</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208582663.81999999</v>
      </c>
      <c r="D1255" s="2">
        <f>BILANCA!E251</f>
        <v>211193161.69000003</v>
      </c>
      <c r="E1255" s="2">
        <v>0</v>
      </c>
      <c r="F1255" s="2">
        <v>0</v>
      </c>
      <c r="G1255" s="3">
        <f t="shared" si="38"/>
        <v>154587401.86400002</v>
      </c>
      <c r="H1255" s="3">
        <f t="shared" si="41"/>
        <v>0.48999997973442078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207812590.59999999</v>
      </c>
      <c r="D1256" s="2">
        <f>BILANCA!E252</f>
        <v>209358086.89000002</v>
      </c>
      <c r="E1256" s="2">
        <v>0</v>
      </c>
      <c r="F1256" s="2">
        <v>0</v>
      </c>
      <c r="G1256" s="3">
        <f t="shared" si="38"/>
        <v>154126076.03748</v>
      </c>
      <c r="H1256" s="3">
        <f t="shared" si="41"/>
        <v>0.50999999046325684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207812756.06999999</v>
      </c>
      <c r="D1257" s="2">
        <f>BILANCA!E253</f>
        <v>210458252.36000001</v>
      </c>
      <c r="E1257" s="2">
        <v>0</v>
      </c>
      <c r="F1257" s="2">
        <v>0</v>
      </c>
      <c r="G1257" s="3">
        <f t="shared" si="38"/>
        <v>155296127.41512999</v>
      </c>
      <c r="H1257" s="3">
        <f t="shared" si="41"/>
        <v>0.43000000715255737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165.47</v>
      </c>
      <c r="D1258" s="2">
        <f>BILANCA!E254</f>
        <v>1100165.47</v>
      </c>
      <c r="E1258" s="2">
        <v>0</v>
      </c>
      <c r="F1258" s="2">
        <v>0</v>
      </c>
      <c r="G1258" s="3">
        <f t="shared" si="38"/>
        <v>545723.10967999999</v>
      </c>
      <c r="H1258" s="3">
        <f t="shared" si="41"/>
        <v>0.93999999997205919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547664.60000000009</v>
      </c>
      <c r="D1259" s="2">
        <f>BILANCA!E255</f>
        <v>1076541.21</v>
      </c>
      <c r="E1259" s="2">
        <v>0</v>
      </c>
      <c r="F1259" s="2">
        <v>0</v>
      </c>
      <c r="G1259" s="3">
        <f t="shared" si="38"/>
        <v>672486.00797999999</v>
      </c>
      <c r="H1259" s="3">
        <f t="shared" si="41"/>
        <v>0.60999999986961484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1207292.8600000001</v>
      </c>
      <c r="D1260" s="2">
        <f>BILANCA!E256</f>
        <v>2361169.33</v>
      </c>
      <c r="E1260" s="2">
        <v>0</v>
      </c>
      <c r="F1260" s="2">
        <v>0</v>
      </c>
      <c r="G1260" s="3">
        <f t="shared" si="38"/>
        <v>1482407.8800000001</v>
      </c>
      <c r="H1260" s="3">
        <f t="shared" si="41"/>
        <v>0.46999999997206032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1207292.8600000001</v>
      </c>
      <c r="D1261" s="2">
        <f>BILANCA!E257</f>
        <v>1289645.55</v>
      </c>
      <c r="E1261" s="2">
        <v>0</v>
      </c>
      <c r="F1261" s="2">
        <v>0</v>
      </c>
      <c r="G1261" s="3">
        <f t="shared" si="38"/>
        <v>950432.57396000007</v>
      </c>
      <c r="H1261" s="3">
        <f t="shared" si="41"/>
        <v>0.58999999985098839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1071523.78</v>
      </c>
      <c r="E1263" s="2">
        <v>0</v>
      </c>
      <c r="F1263" s="2">
        <v>0</v>
      </c>
      <c r="G1263" s="3">
        <f t="shared" si="38"/>
        <v>542191.03268000006</v>
      </c>
      <c r="H1263" s="3">
        <f t="shared" si="41"/>
        <v>0.21999999997206032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659628.26</v>
      </c>
      <c r="D1264" s="2">
        <f>BILANCA!E260</f>
        <v>1284628.1200000001</v>
      </c>
      <c r="E1264" s="2">
        <v>0</v>
      </c>
      <c r="F1264" s="2">
        <v>0</v>
      </c>
      <c r="G1264" s="3">
        <f t="shared" si="38"/>
        <v>820136.66300000018</v>
      </c>
      <c r="H1264" s="3">
        <f t="shared" si="41"/>
        <v>0.38000000012107193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651629.61</v>
      </c>
      <c r="D1266" s="2">
        <f>BILANCA!E262</f>
        <v>1284628.1200000001</v>
      </c>
      <c r="E1266" s="2">
        <v>0</v>
      </c>
      <c r="F1266" s="2">
        <v>0</v>
      </c>
      <c r="G1266" s="3">
        <f t="shared" si="38"/>
        <v>824546.77760000003</v>
      </c>
      <c r="H1266" s="3">
        <f t="shared" si="41"/>
        <v>0.51000000012572855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7998.65</v>
      </c>
      <c r="D1267" s="2">
        <f>BILANCA!E263</f>
        <v>0</v>
      </c>
      <c r="E1267" s="2">
        <v>0</v>
      </c>
      <c r="F1267" s="2">
        <v>0</v>
      </c>
      <c r="G1267" s="3">
        <f t="shared" si="38"/>
        <v>2055.6530499999999</v>
      </c>
      <c r="H1267" s="3">
        <f t="shared" si="41"/>
        <v>0.3500000000003638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216469.5</v>
      </c>
      <c r="D1278" s="2">
        <f>BILANCA!E274</f>
        <v>752663.41</v>
      </c>
      <c r="E1278" s="2">
        <v>0</v>
      </c>
      <c r="F1278" s="2">
        <v>0</v>
      </c>
      <c r="G1278" s="3">
        <f t="shared" si="38"/>
        <v>461441.41376000002</v>
      </c>
      <c r="H1278" s="3">
        <f t="shared" si="41"/>
        <v>0.91000000003259629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45026.52</v>
      </c>
      <c r="D1279" s="2">
        <f>BILANCA!E275</f>
        <v>76487.039999999994</v>
      </c>
      <c r="E1279" s="2">
        <v>0</v>
      </c>
      <c r="F1279" s="2">
        <v>0</v>
      </c>
      <c r="G1279" s="3">
        <f t="shared" ref="G1279:G1294" si="48">B1279/1000*C1279+B1279/500*D1279</f>
        <v>53262.161399999997</v>
      </c>
      <c r="H1279" s="3">
        <f t="shared" ref="H1279:H1294" si="49">ABS(C1279-ROUND(C1279,0))+ABS(D1279-ROUND(D1279,0))</f>
        <v>0.51999999999679858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598096.30000000005</v>
      </c>
      <c r="E1281" s="2">
        <v>0</v>
      </c>
      <c r="F1281" s="2">
        <v>0</v>
      </c>
      <c r="G1281" s="3">
        <f t="shared" si="48"/>
        <v>324168.19460000005</v>
      </c>
      <c r="H1281" s="3">
        <f t="shared" si="49"/>
        <v>0.30000000004656613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5950</v>
      </c>
      <c r="E1287" s="2">
        <v>0</v>
      </c>
      <c r="F1287" s="2">
        <v>0</v>
      </c>
      <c r="G1287" s="3">
        <f t="shared" si="48"/>
        <v>3296.3</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592146.30000000005</v>
      </c>
      <c r="E1289" s="2">
        <v>0</v>
      </c>
      <c r="F1289" s="2">
        <v>0</v>
      </c>
      <c r="G1289" s="3">
        <f t="shared" si="48"/>
        <v>330417.63540000003</v>
      </c>
      <c r="H1289" s="3">
        <f t="shared" si="49"/>
        <v>0.30000000004656613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11447.65</v>
      </c>
      <c r="D1290" s="2">
        <f>BILANCA!E286</f>
        <v>2151.0100000000002</v>
      </c>
      <c r="E1290" s="2">
        <v>0</v>
      </c>
      <c r="F1290" s="2">
        <v>0</v>
      </c>
      <c r="G1290" s="3">
        <f t="shared" si="48"/>
        <v>4409.9076000000005</v>
      </c>
      <c r="H1290" s="3">
        <f t="shared" si="49"/>
        <v>0.36000000000058208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156810.06</v>
      </c>
      <c r="D1291" s="2">
        <f>BILANCA!E287</f>
        <v>71552.47</v>
      </c>
      <c r="E1291" s="2">
        <v>0</v>
      </c>
      <c r="F1291" s="2">
        <v>0</v>
      </c>
      <c r="G1291" s="3">
        <f t="shared" si="48"/>
        <v>84276.115000000005</v>
      </c>
      <c r="H1291" s="3">
        <f t="shared" si="49"/>
        <v>0.52999999999883585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2612.23</v>
      </c>
      <c r="D1292" s="2">
        <f>BILANCA!E288</f>
        <v>3803.55</v>
      </c>
      <c r="E1292" s="2">
        <v>0</v>
      </c>
      <c r="F1292" s="2">
        <v>0</v>
      </c>
      <c r="G1292" s="3">
        <f t="shared" si="48"/>
        <v>2881.8510599999995</v>
      </c>
      <c r="H1292" s="3">
        <f t="shared" si="49"/>
        <v>0.67999999999983629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573.04</v>
      </c>
      <c r="D1293" s="2">
        <f>BILANCA!E289</f>
        <v>573.04</v>
      </c>
      <c r="E1293" s="2">
        <v>0</v>
      </c>
      <c r="F1293" s="2">
        <v>0</v>
      </c>
      <c r="G1293" s="3">
        <f t="shared" si="48"/>
        <v>486.51095999999995</v>
      </c>
      <c r="H1293" s="3">
        <f t="shared" si="49"/>
        <v>7.999999999992724E-2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5939.12</v>
      </c>
      <c r="D1295" s="2">
        <f>BILANCA!E291</f>
        <v>5870.18</v>
      </c>
      <c r="E1295" s="2">
        <v>0</v>
      </c>
      <c r="F1295" s="2">
        <v>0</v>
      </c>
      <c r="G1295" s="3">
        <f t="shared" si="38"/>
        <v>5038.6517999999996</v>
      </c>
      <c r="H1295" s="3">
        <f t="shared" si="41"/>
        <v>0.3000000000001819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5939.12</v>
      </c>
      <c r="D1297" s="2">
        <f>BILANCA!E293</f>
        <v>5870.18</v>
      </c>
      <c r="E1297" s="2">
        <v>0</v>
      </c>
      <c r="F1297" s="2">
        <v>0</v>
      </c>
      <c r="G1297" s="3">
        <f t="shared" si="50"/>
        <v>5074.0107599999992</v>
      </c>
      <c r="H1297" s="3">
        <f t="shared" si="51"/>
        <v>0.3000000000001819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836981.59</v>
      </c>
      <c r="D1301" s="2">
        <f>BILANCA!E297</f>
        <v>4512006.59</v>
      </c>
      <c r="E1301" s="2">
        <v>0</v>
      </c>
      <c r="F1301" s="2">
        <v>0</v>
      </c>
      <c r="G1301" s="3">
        <f t="shared" si="38"/>
        <v>2869549.4780699997</v>
      </c>
      <c r="H1301" s="3">
        <f t="shared" si="41"/>
        <v>0.8200000001816079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836981.59</v>
      </c>
      <c r="D1302" s="2">
        <f>BILANCA!E298</f>
        <v>4512006.59</v>
      </c>
      <c r="E1302" s="2">
        <v>0</v>
      </c>
      <c r="F1302" s="2">
        <v>0</v>
      </c>
      <c r="G1302" s="3">
        <f t="shared" si="38"/>
        <v>2879410.4728399999</v>
      </c>
      <c r="H1302" s="3">
        <f t="shared" si="41"/>
        <v>0.8200000001816079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245382.97</v>
      </c>
      <c r="D1305" s="2">
        <f>BILANCA!E302</f>
        <v>174705.87</v>
      </c>
      <c r="E1305" s="2">
        <v>0</v>
      </c>
      <c r="F1305" s="2">
        <v>0</v>
      </c>
      <c r="G1305" s="3">
        <f t="shared" si="38"/>
        <v>175464.43945000001</v>
      </c>
      <c r="H1305" s="3">
        <f t="shared" si="41"/>
        <v>0.16000000000349246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222.37</v>
      </c>
      <c r="D1306" s="2">
        <f>BILANCA!E303</f>
        <v>592146.30000000005</v>
      </c>
      <c r="E1306" s="2">
        <v>0</v>
      </c>
      <c r="F1306" s="2">
        <v>0</v>
      </c>
      <c r="G1306" s="3">
        <f t="shared" si="38"/>
        <v>350616.43112000002</v>
      </c>
      <c r="H1306" s="3">
        <f t="shared" si="41"/>
        <v>0.67000000004657068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5939.12</v>
      </c>
      <c r="D1308" s="2">
        <f>BILANCA!E305</f>
        <v>5870.18</v>
      </c>
      <c r="E1308" s="2">
        <v>0</v>
      </c>
      <c r="F1308" s="2">
        <v>0</v>
      </c>
      <c r="G1308" s="3">
        <f t="shared" ref="G1308:G1581" si="52">B1308/1000*C1308+B1308/500*D1308</f>
        <v>5268.4850399999996</v>
      </c>
      <c r="H1308" s="3">
        <f t="shared" si="41"/>
        <v>0.3000000000001819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7951.19</v>
      </c>
      <c r="D1311" s="2">
        <f>BILANCA!E308</f>
        <v>9831.0300000000007</v>
      </c>
      <c r="E1311" s="2">
        <v>0</v>
      </c>
      <c r="F1311" s="2">
        <v>0</v>
      </c>
      <c r="G1311" s="3">
        <f t="shared" si="52"/>
        <v>8311.5882500000007</v>
      </c>
      <c r="H1311" s="3">
        <f t="shared" si="41"/>
        <v>0.22000000000025466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1751</v>
      </c>
      <c r="D1312" s="2">
        <f>BILANCA!E309</f>
        <v>1781.29</v>
      </c>
      <c r="E1312" s="2">
        <v>0</v>
      </c>
      <c r="F1312" s="2">
        <v>0</v>
      </c>
      <c r="G1312" s="3">
        <f t="shared" si="52"/>
        <v>1604.7011600000001</v>
      </c>
      <c r="H1312" s="3">
        <f t="shared" si="41"/>
        <v>0.28999999999996362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1170021.1100000001</v>
      </c>
      <c r="D1314" s="2">
        <f>BILANCA!E311</f>
        <v>1190059.1200000001</v>
      </c>
      <c r="E1314" s="2">
        <v>0</v>
      </c>
      <c r="F1314" s="2">
        <v>0</v>
      </c>
      <c r="G1314" s="3">
        <f t="shared" si="52"/>
        <v>1079242.3624</v>
      </c>
      <c r="H1314" s="3">
        <f t="shared" si="41"/>
        <v>0.23000000021420419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1327.23</v>
      </c>
      <c r="D1339" s="2">
        <f>BILANCA!E336</f>
        <v>106039.97</v>
      </c>
      <c r="E1339" s="2">
        <v>0</v>
      </c>
      <c r="F1339" s="2">
        <v>0</v>
      </c>
      <c r="G1339" s="3">
        <f t="shared" si="52"/>
        <v>70210.958930000008</v>
      </c>
      <c r="H1339" s="3">
        <f t="shared" si="41"/>
        <v>0.25999999999885404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207063.94</v>
      </c>
      <c r="D1340" s="2">
        <f>BILANCA!E337</f>
        <v>56072.69</v>
      </c>
      <c r="E1340" s="2">
        <v>0</v>
      </c>
      <c r="F1340" s="2">
        <v>0</v>
      </c>
      <c r="G1340" s="3">
        <f t="shared" si="52"/>
        <v>105339.07560000001</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72698.789999999994</v>
      </c>
      <c r="D1342" s="2">
        <f>BILANCA!E339</f>
        <v>255699.27</v>
      </c>
      <c r="E1342" s="2">
        <v>0</v>
      </c>
      <c r="F1342" s="2">
        <v>0</v>
      </c>
      <c r="G1342" s="3">
        <f t="shared" si="52"/>
        <v>193920.31356000001</v>
      </c>
      <c r="H1342" s="3">
        <f t="shared" si="41"/>
        <v>0.47999999999592546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214900.95</v>
      </c>
      <c r="D1346" s="2">
        <f>BILANCA!E343</f>
        <v>1285811.93</v>
      </c>
      <c r="E1346" s="2">
        <v>0</v>
      </c>
      <c r="F1346" s="2">
        <v>0</v>
      </c>
      <c r="G1346" s="3">
        <f t="shared" si="52"/>
        <v>936272.33616000006</v>
      </c>
      <c r="H1346" s="3">
        <f t="shared" si="41"/>
        <v>0.12000000005355105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1892.57</v>
      </c>
      <c r="D1347" s="2">
        <f>BILANCA!E344</f>
        <v>1892.57</v>
      </c>
      <c r="E1347" s="2">
        <v>0</v>
      </c>
      <c r="F1347" s="2">
        <v>0</v>
      </c>
      <c r="G1347" s="3">
        <f t="shared" si="52"/>
        <v>1913.3882700000001</v>
      </c>
      <c r="H1347" s="3">
        <f t="shared" si="41"/>
        <v>0.86000000000012733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3480</v>
      </c>
      <c r="E1370" s="2">
        <v>0</v>
      </c>
      <c r="F1370" s="2">
        <v>0</v>
      </c>
      <c r="G1370" s="3">
        <f t="shared" si="57"/>
        <v>2505.6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122264.27</v>
      </c>
      <c r="E1374" s="2">
        <v>0</v>
      </c>
      <c r="F1374" s="2">
        <v>0</v>
      </c>
      <c r="G1374" s="3">
        <f t="shared" si="59"/>
        <v>89008.388560000007</v>
      </c>
      <c r="H1374" s="3">
        <f t="shared" si="60"/>
        <v>0.27000000000407454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833165.81</v>
      </c>
      <c r="D1394" s="2">
        <f>BILANCA!E391</f>
        <v>2638087.38</v>
      </c>
      <c r="E1394" s="2">
        <v>0</v>
      </c>
      <c r="F1394" s="2">
        <v>0</v>
      </c>
      <c r="G1394" s="3">
        <f t="shared" si="61"/>
        <v>2345986.7788800001</v>
      </c>
      <c r="H1394" s="3">
        <f t="shared" si="62"/>
        <v>0.56999999983236194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3815.78</v>
      </c>
      <c r="D1395" s="2">
        <f>BILANCA!E392</f>
        <v>5000</v>
      </c>
      <c r="E1395" s="2">
        <v>0</v>
      </c>
      <c r="F1395" s="2">
        <v>0</v>
      </c>
      <c r="G1395" s="3">
        <f t="shared" si="61"/>
        <v>5319.0753000000004</v>
      </c>
      <c r="H1395" s="3">
        <f t="shared" si="62"/>
        <v>0.21999999999979991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1868919.21</v>
      </c>
      <c r="E1399" s="2">
        <v>0</v>
      </c>
      <c r="F1399" s="2">
        <v>0</v>
      </c>
      <c r="G1399" s="3">
        <f t="shared" si="61"/>
        <v>1454019.1453800001</v>
      </c>
      <c r="H1399" s="3">
        <f t="shared" si="62"/>
        <v>0.2099999999627471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329407.03000000003</v>
      </c>
      <c r="D1401" s="7">
        <f>'RAS-funkcijski'!E5</f>
        <v>397526.48</v>
      </c>
      <c r="E1401" s="7">
        <v>0</v>
      </c>
      <c r="F1401" s="7">
        <v>0</v>
      </c>
      <c r="G1401" s="8">
        <f t="shared" si="52"/>
        <v>1124.4599900000001</v>
      </c>
      <c r="H1401" s="8">
        <f t="shared" si="41"/>
        <v>0.51000000000931323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312911.88</v>
      </c>
      <c r="D1402" s="2">
        <f>'RAS-funkcijski'!E6</f>
        <v>386413.98</v>
      </c>
      <c r="E1402" s="2">
        <v>0</v>
      </c>
      <c r="F1402" s="2">
        <v>0</v>
      </c>
      <c r="G1402" s="3">
        <f t="shared" si="52"/>
        <v>2171.4796799999999</v>
      </c>
      <c r="H1402" s="3">
        <f t="shared" si="41"/>
        <v>0.14000000001396984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311293.07</v>
      </c>
      <c r="D1403" s="2">
        <f>'RAS-funkcijski'!E7</f>
        <v>384718.25</v>
      </c>
      <c r="E1403" s="2">
        <v>0</v>
      </c>
      <c r="F1403" s="2">
        <v>0</v>
      </c>
      <c r="G1403" s="3">
        <f t="shared" si="52"/>
        <v>3242.1887099999999</v>
      </c>
      <c r="H1403" s="3">
        <f t="shared" si="41"/>
        <v>0.32000000000698492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1618.81</v>
      </c>
      <c r="D1404" s="2">
        <f>'RAS-funkcijski'!E8</f>
        <v>1695.73</v>
      </c>
      <c r="E1404" s="2">
        <v>0</v>
      </c>
      <c r="F1404" s="2">
        <v>0</v>
      </c>
      <c r="G1404" s="3">
        <f t="shared" si="52"/>
        <v>20.041080000000001</v>
      </c>
      <c r="H1404" s="3">
        <f t="shared" si="41"/>
        <v>0.46000000000003638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16495.150000000001</v>
      </c>
      <c r="D1409" s="2">
        <f>'RAS-funkcijski'!E13</f>
        <v>11112.5</v>
      </c>
      <c r="E1409" s="2">
        <v>0</v>
      </c>
      <c r="F1409" s="2">
        <v>0</v>
      </c>
      <c r="G1409" s="3">
        <f t="shared" si="52"/>
        <v>348.48135000000002</v>
      </c>
      <c r="H1409" s="3">
        <f t="shared" si="41"/>
        <v>0.65000000000145519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16495.150000000001</v>
      </c>
      <c r="D1412" s="2">
        <f>'RAS-funkcijski'!E16</f>
        <v>11112.5</v>
      </c>
      <c r="E1412" s="2">
        <v>0</v>
      </c>
      <c r="F1412" s="2">
        <v>0</v>
      </c>
      <c r="G1412" s="3">
        <f t="shared" si="52"/>
        <v>464.64179999999999</v>
      </c>
      <c r="H1412" s="3">
        <f t="shared" si="41"/>
        <v>0.65000000000145519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567151.67999999993</v>
      </c>
      <c r="D1424" s="2">
        <f>'RAS-funkcijski'!E28</f>
        <v>715339.67</v>
      </c>
      <c r="E1424" s="2">
        <v>0</v>
      </c>
      <c r="F1424" s="2">
        <v>0</v>
      </c>
      <c r="G1424" s="3">
        <f t="shared" si="52"/>
        <v>47947.944479999998</v>
      </c>
      <c r="H1424" s="3">
        <f t="shared" si="41"/>
        <v>0.65000000002328306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565360.21</v>
      </c>
      <c r="D1426" s="2">
        <f>'RAS-funkcijski'!E30</f>
        <v>706137.04</v>
      </c>
      <c r="E1426" s="2">
        <v>0</v>
      </c>
      <c r="F1426" s="2">
        <v>0</v>
      </c>
      <c r="G1426" s="3">
        <f t="shared" si="52"/>
        <v>51418.491540000003</v>
      </c>
      <c r="H1426" s="3">
        <f t="shared" si="41"/>
        <v>0.25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1791.47</v>
      </c>
      <c r="D1430" s="2">
        <f>'RAS-funkcijski'!E34</f>
        <v>9202.6299999999992</v>
      </c>
      <c r="E1430" s="2">
        <v>0</v>
      </c>
      <c r="F1430" s="2">
        <v>0</v>
      </c>
      <c r="G1430" s="3">
        <f t="shared" si="52"/>
        <v>605.90189999999996</v>
      </c>
      <c r="H1430" s="3">
        <f t="shared" si="41"/>
        <v>0.84000000000082764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866468.74</v>
      </c>
      <c r="D1431" s="2">
        <f>'RAS-funkcijski'!E35</f>
        <v>555795.30999999994</v>
      </c>
      <c r="E1431" s="2">
        <v>0</v>
      </c>
      <c r="F1431" s="2">
        <v>0</v>
      </c>
      <c r="G1431" s="3">
        <f t="shared" si="52"/>
        <v>61319.840159999992</v>
      </c>
      <c r="H1431" s="3">
        <f t="shared" si="41"/>
        <v>0.56999999994877726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20422.52</v>
      </c>
      <c r="D1439" s="2">
        <f>'RAS-funkcijski'!E43</f>
        <v>21121.17</v>
      </c>
      <c r="E1439" s="2">
        <v>0</v>
      </c>
      <c r="F1439" s="2">
        <v>0</v>
      </c>
      <c r="G1439" s="3">
        <f t="shared" si="52"/>
        <v>2443.9295400000001</v>
      </c>
      <c r="H1439" s="3">
        <f t="shared" si="41"/>
        <v>0.64999999999781721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2112.59</v>
      </c>
      <c r="D1443" s="2">
        <f>'RAS-funkcijski'!E47</f>
        <v>1168.8</v>
      </c>
      <c r="E1443" s="2">
        <v>0</v>
      </c>
      <c r="F1443" s="2">
        <v>0</v>
      </c>
      <c r="G1443" s="3">
        <f t="shared" si="52"/>
        <v>191.35816999999997</v>
      </c>
      <c r="H1443" s="3">
        <f t="shared" si="63"/>
        <v>0.60999999999989996</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18309.93</v>
      </c>
      <c r="D1444" s="2">
        <f>'RAS-funkcijski'!E48</f>
        <v>19952.37</v>
      </c>
      <c r="E1444" s="2">
        <v>0</v>
      </c>
      <c r="F1444" s="2">
        <v>0</v>
      </c>
      <c r="G1444" s="3">
        <f t="shared" si="52"/>
        <v>2561.4454799999994</v>
      </c>
      <c r="H1444" s="3">
        <f t="shared" si="63"/>
        <v>0.43999999999869033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784642.01</v>
      </c>
      <c r="D1450" s="2">
        <f>'RAS-funkcijski'!E54</f>
        <v>467889.66</v>
      </c>
      <c r="E1450" s="2">
        <v>0</v>
      </c>
      <c r="F1450" s="2">
        <v>0</v>
      </c>
      <c r="G1450" s="3">
        <f t="shared" si="52"/>
        <v>86021.066500000001</v>
      </c>
      <c r="H1450" s="3">
        <f t="shared" si="63"/>
        <v>0.3500000000349246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784642.01</v>
      </c>
      <c r="D1451" s="2">
        <f>'RAS-funkcijski'!E55</f>
        <v>467889.66</v>
      </c>
      <c r="E1451" s="2">
        <v>0</v>
      </c>
      <c r="F1451" s="2">
        <v>0</v>
      </c>
      <c r="G1451" s="3">
        <f t="shared" si="52"/>
        <v>87741.487829999998</v>
      </c>
      <c r="H1451" s="3">
        <f t="shared" si="63"/>
        <v>0.3500000000349246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61404.210000000006</v>
      </c>
      <c r="D1457" s="2">
        <f>'RAS-funkcijski'!E61</f>
        <v>66784.479999999996</v>
      </c>
      <c r="E1457" s="2">
        <v>0</v>
      </c>
      <c r="F1457" s="2">
        <v>0</v>
      </c>
      <c r="G1457" s="3">
        <f t="shared" si="52"/>
        <v>11113.47069</v>
      </c>
      <c r="H1457" s="3">
        <f t="shared" si="63"/>
        <v>0.69000000000232831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24695.24</v>
      </c>
      <c r="D1460" s="2">
        <f>'RAS-funkcijski'!E64</f>
        <v>65208.47</v>
      </c>
      <c r="E1460" s="2">
        <v>0</v>
      </c>
      <c r="F1460" s="2">
        <v>0</v>
      </c>
      <c r="G1460" s="3">
        <f t="shared" si="52"/>
        <v>9306.7307999999994</v>
      </c>
      <c r="H1460" s="3">
        <f t="shared" si="63"/>
        <v>0.71000000000276486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36708.97</v>
      </c>
      <c r="D1461" s="2">
        <f>'RAS-funkcijski'!E65</f>
        <v>1576.01</v>
      </c>
      <c r="E1461" s="2">
        <v>0</v>
      </c>
      <c r="F1461" s="2">
        <v>0</v>
      </c>
      <c r="G1461" s="3">
        <f t="shared" si="52"/>
        <v>2431.5203900000001</v>
      </c>
      <c r="H1461" s="3">
        <f t="shared" si="63"/>
        <v>3.9999999998826752E-2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45445.86</v>
      </c>
      <c r="D1471" s="2">
        <f>'RAS-funkcijski'!E75</f>
        <v>40268.01</v>
      </c>
      <c r="E1471" s="2">
        <v>0</v>
      </c>
      <c r="F1471" s="2">
        <v>0</v>
      </c>
      <c r="G1471" s="3">
        <f t="shared" si="52"/>
        <v>8944.7134800000003</v>
      </c>
      <c r="H1471" s="3">
        <f t="shared" si="63"/>
        <v>0.15000000000145519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20978.36</v>
      </c>
      <c r="D1472" s="2">
        <f>'RAS-funkcijski'!E76</f>
        <v>16521.84</v>
      </c>
      <c r="E1472" s="2">
        <v>0</v>
      </c>
      <c r="F1472" s="2">
        <v>0</v>
      </c>
      <c r="G1472" s="3">
        <f t="shared" si="52"/>
        <v>3889.5868799999998</v>
      </c>
      <c r="H1472" s="3">
        <f t="shared" si="63"/>
        <v>0.52000000000043656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24467.5</v>
      </c>
      <c r="D1473" s="2">
        <f>'RAS-funkcijski'!E77</f>
        <v>7583.67</v>
      </c>
      <c r="E1473" s="2">
        <v>0</v>
      </c>
      <c r="F1473" s="2">
        <v>0</v>
      </c>
      <c r="G1473" s="3">
        <f t="shared" si="52"/>
        <v>2893.3433199999999</v>
      </c>
      <c r="H1473" s="3">
        <f t="shared" si="63"/>
        <v>0.82999999999992724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16162.5</v>
      </c>
      <c r="E1477" s="2">
        <v>0</v>
      </c>
      <c r="F1477" s="2">
        <v>0</v>
      </c>
      <c r="G1477" s="3">
        <f t="shared" si="52"/>
        <v>2489.0250000000001</v>
      </c>
      <c r="H1477" s="3">
        <f t="shared" si="63"/>
        <v>0.5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450350.94</v>
      </c>
      <c r="D1478" s="2">
        <f>'RAS-funkcijski'!E82</f>
        <v>2086668.62</v>
      </c>
      <c r="E1478" s="2">
        <v>0</v>
      </c>
      <c r="F1478" s="2">
        <v>0</v>
      </c>
      <c r="G1478" s="3">
        <f t="shared" si="52"/>
        <v>360647.67804000003</v>
      </c>
      <c r="H1478" s="3">
        <f t="shared" si="63"/>
        <v>0.43999999988591298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13762.49</v>
      </c>
      <c r="D1479" s="2">
        <f>'RAS-funkcijski'!E83</f>
        <v>18425.2</v>
      </c>
      <c r="E1479" s="2">
        <v>0</v>
      </c>
      <c r="F1479" s="2">
        <v>0</v>
      </c>
      <c r="G1479" s="3">
        <f t="shared" si="52"/>
        <v>3998.41831</v>
      </c>
      <c r="H1479" s="3">
        <f t="shared" si="63"/>
        <v>0.69000000000050932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62220.11</v>
      </c>
      <c r="D1480" s="2">
        <f>'RAS-funkcijski'!E84</f>
        <v>1677895.56</v>
      </c>
      <c r="E1480" s="2">
        <v>0</v>
      </c>
      <c r="F1480" s="2">
        <v>0</v>
      </c>
      <c r="G1480" s="3">
        <f t="shared" si="52"/>
        <v>273440.89840000001</v>
      </c>
      <c r="H1480" s="3">
        <f t="shared" si="63"/>
        <v>0.54999999994470272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2042.86</v>
      </c>
      <c r="D1481" s="2">
        <f>'RAS-funkcijski'!E85</f>
        <v>4005.18</v>
      </c>
      <c r="E1481" s="2">
        <v>0</v>
      </c>
      <c r="F1481" s="2">
        <v>0</v>
      </c>
      <c r="G1481" s="3">
        <f t="shared" si="52"/>
        <v>814.31081999999992</v>
      </c>
      <c r="H1481" s="3">
        <f t="shared" si="63"/>
        <v>0.31999999999993634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77429.63</v>
      </c>
      <c r="D1482" s="2">
        <f>'RAS-funkcijski'!E86</f>
        <v>72897.320000000007</v>
      </c>
      <c r="E1482" s="2">
        <v>0</v>
      </c>
      <c r="F1482" s="2">
        <v>0</v>
      </c>
      <c r="G1482" s="3">
        <f t="shared" si="52"/>
        <v>18304.390140000003</v>
      </c>
      <c r="H1482" s="3">
        <f t="shared" si="63"/>
        <v>0.69000000000232831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294895.84999999998</v>
      </c>
      <c r="D1484" s="2">
        <f>'RAS-funkcijski'!E88</f>
        <v>313445.36</v>
      </c>
      <c r="E1484" s="2">
        <v>0</v>
      </c>
      <c r="F1484" s="2">
        <v>0</v>
      </c>
      <c r="G1484" s="3">
        <f t="shared" si="52"/>
        <v>77430.071880000003</v>
      </c>
      <c r="H1484" s="3">
        <f t="shared" si="63"/>
        <v>0.51000000000931323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6272.64</v>
      </c>
      <c r="D1485" s="2">
        <f>'RAS-funkcijski'!E89</f>
        <v>6272.64</v>
      </c>
      <c r="E1485" s="2">
        <v>0</v>
      </c>
      <c r="F1485" s="2">
        <v>0</v>
      </c>
      <c r="G1485" s="3">
        <f t="shared" si="52"/>
        <v>1599.5232000000003</v>
      </c>
      <c r="H1485" s="3">
        <f t="shared" si="63"/>
        <v>0.71999999999934516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6272.64</v>
      </c>
      <c r="D1502" s="2">
        <f>'RAS-funkcijski'!E106</f>
        <v>6272.64</v>
      </c>
      <c r="E1502" s="2">
        <v>0</v>
      </c>
      <c r="F1502" s="2">
        <v>0</v>
      </c>
      <c r="G1502" s="3">
        <f t="shared" si="52"/>
        <v>1919.4278399999998</v>
      </c>
      <c r="H1502" s="3">
        <f t="shared" si="63"/>
        <v>0.71999999999934516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123868.64</v>
      </c>
      <c r="D1503" s="2">
        <f>'RAS-funkcijski'!E107</f>
        <v>141829.99</v>
      </c>
      <c r="E1503" s="2">
        <v>0</v>
      </c>
      <c r="F1503" s="2">
        <v>0</v>
      </c>
      <c r="G1503" s="3">
        <f t="shared" si="52"/>
        <v>41975.44786</v>
      </c>
      <c r="H1503" s="3">
        <f t="shared" si="63"/>
        <v>0.3700000000098953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68015.61</v>
      </c>
      <c r="D1504" s="2">
        <f>'RAS-funkcijski'!E108</f>
        <v>74981.820000000007</v>
      </c>
      <c r="E1504" s="2">
        <v>0</v>
      </c>
      <c r="F1504" s="2">
        <v>0</v>
      </c>
      <c r="G1504" s="3">
        <f t="shared" si="52"/>
        <v>22669.842000000001</v>
      </c>
      <c r="H1504" s="3">
        <f t="shared" si="63"/>
        <v>0.569999999992433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55853.03</v>
      </c>
      <c r="D1505" s="2">
        <f>'RAS-funkcijski'!E109</f>
        <v>66848.17</v>
      </c>
      <c r="E1505" s="2">
        <v>0</v>
      </c>
      <c r="F1505" s="2">
        <v>0</v>
      </c>
      <c r="G1505" s="3">
        <f t="shared" si="52"/>
        <v>19902.683849999998</v>
      </c>
      <c r="H1505" s="3">
        <f t="shared" si="63"/>
        <v>0.19999999999708962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285507.15000000002</v>
      </c>
      <c r="D1510" s="2">
        <f>'RAS-funkcijski'!E114</f>
        <v>350229.02</v>
      </c>
      <c r="E1510" s="2">
        <v>0</v>
      </c>
      <c r="F1510" s="2">
        <v>0</v>
      </c>
      <c r="G1510" s="3">
        <f t="shared" si="52"/>
        <v>108456.17090000001</v>
      </c>
      <c r="H1510" s="3">
        <f t="shared" si="63"/>
        <v>0.17000000004190952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285507.15000000002</v>
      </c>
      <c r="D1511" s="2">
        <f>'RAS-funkcijski'!E115</f>
        <v>350229.02</v>
      </c>
      <c r="E1511" s="2">
        <v>0</v>
      </c>
      <c r="F1511" s="2">
        <v>0</v>
      </c>
      <c r="G1511" s="3">
        <f t="shared" si="52"/>
        <v>109442.13609000001</v>
      </c>
      <c r="H1511" s="3">
        <f t="shared" si="63"/>
        <v>0.17000000004190952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280412.01</v>
      </c>
      <c r="D1512" s="2">
        <f>'RAS-funkcijski'!E116</f>
        <v>346296.25</v>
      </c>
      <c r="E1512" s="2">
        <v>0</v>
      </c>
      <c r="F1512" s="2">
        <v>0</v>
      </c>
      <c r="G1512" s="3">
        <f t="shared" si="52"/>
        <v>108976.50512</v>
      </c>
      <c r="H1512" s="3">
        <f t="shared" si="63"/>
        <v>0.26000000000931323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5095.1400000000003</v>
      </c>
      <c r="D1513" s="2">
        <f>'RAS-funkcijski'!E117</f>
        <v>3932.77</v>
      </c>
      <c r="E1513" s="2">
        <v>0</v>
      </c>
      <c r="F1513" s="2">
        <v>0</v>
      </c>
      <c r="G1513" s="3">
        <f t="shared" si="52"/>
        <v>1464.5568400000002</v>
      </c>
      <c r="H1513" s="3">
        <f t="shared" si="63"/>
        <v>0.37000000000034561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151867.06</v>
      </c>
      <c r="D1525" s="2">
        <f>'RAS-funkcijski'!E129</f>
        <v>172641.82</v>
      </c>
      <c r="E1525" s="2">
        <v>0</v>
      </c>
      <c r="F1525" s="2">
        <v>0</v>
      </c>
      <c r="G1525" s="3">
        <f t="shared" si="52"/>
        <v>62143.837500000001</v>
      </c>
      <c r="H1525" s="3">
        <f t="shared" si="63"/>
        <v>0.23999999999068677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39389.94</v>
      </c>
      <c r="D1531" s="2">
        <f>'RAS-funkcijski'!E135</f>
        <v>38071.94</v>
      </c>
      <c r="E1531" s="2">
        <v>0</v>
      </c>
      <c r="F1531" s="2">
        <v>0</v>
      </c>
      <c r="G1531" s="3">
        <f t="shared" si="52"/>
        <v>15134.930420000001</v>
      </c>
      <c r="H1531" s="3">
        <f t="shared" si="63"/>
        <v>0.11999999999534339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14849.4</v>
      </c>
      <c r="D1534" s="2">
        <f>'RAS-funkcijski'!E138</f>
        <v>14451.95</v>
      </c>
      <c r="E1534" s="2">
        <v>0</v>
      </c>
      <c r="F1534" s="2">
        <v>0</v>
      </c>
      <c r="G1534" s="3">
        <f t="shared" si="52"/>
        <v>5862.9422000000004</v>
      </c>
      <c r="H1534" s="3">
        <f t="shared" si="63"/>
        <v>0.44999999999890861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97627.72</v>
      </c>
      <c r="D1536" s="2">
        <f>'RAS-funkcijski'!E140</f>
        <v>120117.93</v>
      </c>
      <c r="E1536" s="2">
        <v>0</v>
      </c>
      <c r="F1536" s="2">
        <v>0</v>
      </c>
      <c r="G1536" s="3">
        <f t="shared" si="52"/>
        <v>45949.446880000003</v>
      </c>
      <c r="H1536" s="3">
        <f t="shared" si="63"/>
        <v>0.35000000000582077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2826339.74</v>
      </c>
      <c r="D1537" s="14">
        <f>'RAS-funkcijski'!E141</f>
        <v>4466571.5600000005</v>
      </c>
      <c r="E1537" s="14">
        <v>0</v>
      </c>
      <c r="F1537" s="14">
        <v>0</v>
      </c>
      <c r="G1537" s="15">
        <f t="shared" si="52"/>
        <v>1611049.1518200003</v>
      </c>
      <c r="H1537" s="15">
        <f t="shared" si="63"/>
        <v>0.69999999925494194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495990.91</v>
      </c>
      <c r="D1582" s="7"/>
      <c r="E1582" s="7">
        <v>0</v>
      </c>
      <c r="F1582" s="7">
        <v>0</v>
      </c>
      <c r="G1582" s="8">
        <f t="shared" ref="G1582:G1686" si="70">B1582/1000*C1582</f>
        <v>495.99090999999999</v>
      </c>
      <c r="H1582" s="8">
        <f t="shared" ref="H1582:H1686" si="71">ABS(C1582-ROUND(C1582,0))</f>
        <v>9.0000000025611371E-2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7068278.7000000002</v>
      </c>
      <c r="D1583" s="2">
        <v>0</v>
      </c>
      <c r="E1583" s="2">
        <v>0</v>
      </c>
      <c r="F1583" s="2">
        <v>0</v>
      </c>
      <c r="G1583" s="3">
        <f t="shared" si="70"/>
        <v>14136.557400000002</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2918680.1400000006</v>
      </c>
      <c r="D1585" s="2">
        <v>0</v>
      </c>
      <c r="E1585" s="2">
        <v>0</v>
      </c>
      <c r="F1585" s="2">
        <v>0</v>
      </c>
      <c r="G1585" s="3">
        <f t="shared" si="70"/>
        <v>11674.720560000003</v>
      </c>
      <c r="H1585" s="3">
        <f t="shared" si="71"/>
        <v>0.14000000059604645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1691881.01</v>
      </c>
      <c r="D1586" s="2">
        <v>0</v>
      </c>
      <c r="E1586" s="2">
        <v>0</v>
      </c>
      <c r="F1586" s="2">
        <v>0</v>
      </c>
      <c r="G1586" s="3">
        <f t="shared" si="70"/>
        <v>8459.4050499999994</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901045.85</v>
      </c>
      <c r="D1587" s="2">
        <v>0</v>
      </c>
      <c r="E1587" s="2">
        <v>0</v>
      </c>
      <c r="F1587" s="2">
        <v>0</v>
      </c>
      <c r="G1587" s="3">
        <f t="shared" si="70"/>
        <v>5406.2750999999998</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14349.58</v>
      </c>
      <c r="D1588" s="2">
        <v>0</v>
      </c>
      <c r="E1588" s="2">
        <v>0</v>
      </c>
      <c r="F1588" s="2">
        <v>0</v>
      </c>
      <c r="G1588" s="3">
        <f t="shared" si="70"/>
        <v>100.44706000000001</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26190.74</v>
      </c>
      <c r="D1589" s="2">
        <v>0</v>
      </c>
      <c r="E1589" s="2">
        <v>0</v>
      </c>
      <c r="F1589" s="2">
        <v>0</v>
      </c>
      <c r="G1589" s="3">
        <f t="shared" si="70"/>
        <v>209.52592000000001</v>
      </c>
      <c r="H1589" s="3">
        <f t="shared" si="71"/>
        <v>0.25999999999839929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119247.39</v>
      </c>
      <c r="D1591" s="2">
        <v>0</v>
      </c>
      <c r="E1591" s="2">
        <v>0</v>
      </c>
      <c r="F1591" s="2">
        <v>0</v>
      </c>
      <c r="G1591" s="3">
        <f t="shared" si="70"/>
        <v>1192.4739</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165666.49</v>
      </c>
      <c r="D1592" s="2">
        <v>0</v>
      </c>
      <c r="E1592" s="2">
        <v>0</v>
      </c>
      <c r="F1592" s="2">
        <v>0</v>
      </c>
      <c r="G1592" s="3">
        <f t="shared" si="70"/>
        <v>1822.3313899999998</v>
      </c>
      <c r="H1592" s="3">
        <f t="shared" si="71"/>
        <v>0.48999999999068677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299.08</v>
      </c>
      <c r="D1593" s="2">
        <v>0</v>
      </c>
      <c r="E1593" s="2">
        <v>0</v>
      </c>
      <c r="F1593" s="2">
        <v>0</v>
      </c>
      <c r="G1593" s="3">
        <f t="shared" si="70"/>
        <v>3.5889599999999997</v>
      </c>
      <c r="H1593" s="3">
        <f t="shared" si="71"/>
        <v>7.9999999999984084E-2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2146443.59</v>
      </c>
      <c r="D1594" s="2">
        <v>0</v>
      </c>
      <c r="E1594" s="2">
        <v>0</v>
      </c>
      <c r="F1594" s="2">
        <v>0</v>
      </c>
      <c r="G1594" s="3">
        <f t="shared" si="70"/>
        <v>27903.766669999997</v>
      </c>
      <c r="H1594" s="3">
        <f t="shared" si="71"/>
        <v>0.41000000014901161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1100000</v>
      </c>
      <c r="D1595" s="2">
        <v>0</v>
      </c>
      <c r="E1595" s="2">
        <v>0</v>
      </c>
      <c r="F1595" s="2">
        <v>0</v>
      </c>
      <c r="G1595" s="3">
        <f t="shared" si="70"/>
        <v>15400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1100000</v>
      </c>
      <c r="D1599" s="2">
        <v>0</v>
      </c>
      <c r="E1599" s="2">
        <v>0</v>
      </c>
      <c r="F1599" s="2">
        <v>0</v>
      </c>
      <c r="G1599" s="3">
        <f t="shared" si="70"/>
        <v>19800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903154.97</v>
      </c>
      <c r="D1601" s="2">
        <v>0</v>
      </c>
      <c r="E1601" s="2">
        <v>0</v>
      </c>
      <c r="F1601" s="2">
        <v>0</v>
      </c>
      <c r="G1601" s="3">
        <f>B1601/1000*C1601</f>
        <v>18063.099399999999</v>
      </c>
      <c r="H1601" s="3">
        <f>ABS(C1601-ROUND(C1601,0))</f>
        <v>3.0000000027939677E-2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5734901.4799999995</v>
      </c>
      <c r="D1602" s="2">
        <v>0</v>
      </c>
      <c r="E1602" s="2">
        <v>0</v>
      </c>
      <c r="F1602" s="2">
        <v>0</v>
      </c>
      <c r="G1602" s="3">
        <f t="shared" si="70"/>
        <v>120432.93107999999</v>
      </c>
      <c r="H1602" s="3">
        <f t="shared" si="71"/>
        <v>0.47999999951571226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2925561.4200000004</v>
      </c>
      <c r="D1604" s="2">
        <v>0</v>
      </c>
      <c r="E1604" s="2">
        <v>0</v>
      </c>
      <c r="F1604" s="2">
        <v>0</v>
      </c>
      <c r="G1604" s="3">
        <f t="shared" si="70"/>
        <v>67287.912660000002</v>
      </c>
      <c r="H1604" s="3">
        <f t="shared" si="71"/>
        <v>0.42000000039115548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1683889.73</v>
      </c>
      <c r="D1605" s="2">
        <v>0</v>
      </c>
      <c r="E1605" s="2">
        <v>0</v>
      </c>
      <c r="F1605" s="2">
        <v>0</v>
      </c>
      <c r="G1605" s="3">
        <f t="shared" si="70"/>
        <v>40413.353519999997</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917476.28</v>
      </c>
      <c r="D1606" s="2">
        <v>0</v>
      </c>
      <c r="E1606" s="2">
        <v>0</v>
      </c>
      <c r="F1606" s="2">
        <v>0</v>
      </c>
      <c r="G1606" s="3">
        <f t="shared" si="70"/>
        <v>22936.907000000003</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8875.85</v>
      </c>
      <c r="D1607" s="2">
        <v>0</v>
      </c>
      <c r="E1607" s="2">
        <v>0</v>
      </c>
      <c r="F1607" s="2">
        <v>0</v>
      </c>
      <c r="G1607" s="3">
        <f t="shared" si="70"/>
        <v>230.77209999999999</v>
      </c>
      <c r="H1607" s="3">
        <f t="shared" si="71"/>
        <v>0.1499999999996362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26190.74</v>
      </c>
      <c r="D1608" s="2">
        <v>0</v>
      </c>
      <c r="E1608" s="2">
        <v>0</v>
      </c>
      <c r="F1608" s="2">
        <v>0</v>
      </c>
      <c r="G1608" s="3">
        <f t="shared" si="70"/>
        <v>707.14998000000003</v>
      </c>
      <c r="H1608" s="3">
        <f t="shared" si="71"/>
        <v>0.25999999999839929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118738.9</v>
      </c>
      <c r="D1610" s="2">
        <v>0</v>
      </c>
      <c r="E1610" s="2">
        <v>0</v>
      </c>
      <c r="F1610" s="2">
        <v>0</v>
      </c>
      <c r="G1610" s="3">
        <f t="shared" si="70"/>
        <v>3443.4281000000001</v>
      </c>
      <c r="H1610" s="3">
        <f t="shared" si="71"/>
        <v>0.10000000000582077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164495.49</v>
      </c>
      <c r="D1611" s="2">
        <v>0</v>
      </c>
      <c r="E1611" s="2">
        <v>0</v>
      </c>
      <c r="F1611" s="2">
        <v>0</v>
      </c>
      <c r="G1611" s="3">
        <f t="shared" si="70"/>
        <v>4934.8646999999992</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5894.43</v>
      </c>
      <c r="D1612" s="2">
        <v>0</v>
      </c>
      <c r="E1612" s="2">
        <v>0</v>
      </c>
      <c r="F1612" s="2">
        <v>0</v>
      </c>
      <c r="G1612" s="3">
        <f t="shared" si="70"/>
        <v>182.72732999999999</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1963443.11</v>
      </c>
      <c r="D1613" s="2">
        <v>0</v>
      </c>
      <c r="E1613" s="2">
        <v>0</v>
      </c>
      <c r="F1613" s="2">
        <v>0</v>
      </c>
      <c r="G1613" s="3">
        <f t="shared" si="70"/>
        <v>62830.179520000005</v>
      </c>
      <c r="H1613" s="3">
        <f t="shared" si="71"/>
        <v>0.11000000010244548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29089.02</v>
      </c>
      <c r="D1614" s="2">
        <v>0</v>
      </c>
      <c r="E1614" s="2">
        <v>0</v>
      </c>
      <c r="F1614" s="2">
        <v>0</v>
      </c>
      <c r="G1614" s="3">
        <f t="shared" si="70"/>
        <v>959.93766000000005</v>
      </c>
      <c r="H1614" s="3">
        <f t="shared" si="71"/>
        <v>2.0000000000436557E-2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29089.02</v>
      </c>
      <c r="D1618" s="2">
        <v>0</v>
      </c>
      <c r="E1618" s="2">
        <v>0</v>
      </c>
      <c r="F1618" s="2">
        <v>0</v>
      </c>
      <c r="G1618" s="3">
        <f t="shared" si="70"/>
        <v>1076.2937400000001</v>
      </c>
      <c r="H1618" s="3">
        <f t="shared" si="71"/>
        <v>2.0000000000436557E-2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816807.93</v>
      </c>
      <c r="D1620" s="2">
        <v>0</v>
      </c>
      <c r="E1620" s="2">
        <v>0</v>
      </c>
      <c r="F1620" s="2">
        <v>0</v>
      </c>
      <c r="G1620" s="3">
        <f>B1620/1000*C1620</f>
        <v>31855.509270000002</v>
      </c>
      <c r="H1620" s="3">
        <f>ABS(C1620-ROUND(C1620,0))</f>
        <v>6.9999999948777258E-2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1829368.1300000008</v>
      </c>
      <c r="D1621" s="2">
        <v>0</v>
      </c>
      <c r="E1621" s="2">
        <v>0</v>
      </c>
      <c r="F1621" s="2">
        <v>0</v>
      </c>
      <c r="G1621" s="3">
        <f t="shared" si="70"/>
        <v>73174.72520000003</v>
      </c>
      <c r="H1621" s="3">
        <f t="shared" si="71"/>
        <v>0.13000000081956387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1327.23</v>
      </c>
      <c r="D1622" s="2">
        <v>0</v>
      </c>
      <c r="E1622" s="2">
        <v>0</v>
      </c>
      <c r="F1622" s="2">
        <v>0</v>
      </c>
      <c r="G1622" s="3">
        <f t="shared" si="70"/>
        <v>54.416430000000005</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1327.23</v>
      </c>
      <c r="D1628" s="2">
        <v>0</v>
      </c>
      <c r="E1628" s="2">
        <v>0</v>
      </c>
      <c r="F1628" s="2">
        <v>0</v>
      </c>
      <c r="G1628" s="3">
        <f t="shared" si="70"/>
        <v>62.379809999999999</v>
      </c>
      <c r="H1628" s="3">
        <f t="shared" si="71"/>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1327.23</v>
      </c>
      <c r="D1629" s="2">
        <v>0</v>
      </c>
      <c r="E1629" s="2">
        <v>0</v>
      </c>
      <c r="F1629" s="2">
        <v>0</v>
      </c>
      <c r="G1629" s="3">
        <f t="shared" si="70"/>
        <v>63.707039999999999</v>
      </c>
      <c r="H1629" s="3">
        <f t="shared" si="71"/>
        <v>0.23000000000001819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1327.23</v>
      </c>
      <c r="D1633" s="2">
        <v>0</v>
      </c>
      <c r="E1633" s="2">
        <v>0</v>
      </c>
      <c r="F1633" s="2">
        <v>0</v>
      </c>
      <c r="G1633" s="3">
        <f t="shared" si="70"/>
        <v>69.015959999999993</v>
      </c>
      <c r="H1633" s="3">
        <f t="shared" si="71"/>
        <v>0.23000000000001819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1828040.9</v>
      </c>
      <c r="D1681" s="2">
        <v>0</v>
      </c>
      <c r="E1681" s="2">
        <v>0</v>
      </c>
      <c r="F1681" s="2">
        <v>0</v>
      </c>
      <c r="G1681" s="3">
        <f t="shared" si="70"/>
        <v>182804.09</v>
      </c>
      <c r="H1681" s="3">
        <f t="shared" si="71"/>
        <v>0.10000000009313226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160785.43</v>
      </c>
      <c r="D1683" s="2">
        <v>0</v>
      </c>
      <c r="E1683" s="2">
        <v>0</v>
      </c>
      <c r="F1683" s="2">
        <v>0</v>
      </c>
      <c r="G1683" s="3">
        <f t="shared" si="70"/>
        <v>16400.113859999998</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255699.27</v>
      </c>
      <c r="D1684" s="2">
        <v>0</v>
      </c>
      <c r="E1684" s="2">
        <v>0</v>
      </c>
      <c r="F1684" s="2">
        <v>0</v>
      </c>
      <c r="G1684" s="3">
        <f t="shared" si="70"/>
        <v>26337.024809999999</v>
      </c>
      <c r="H1684" s="3">
        <f t="shared" si="71"/>
        <v>0.26999999998952262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1285811.93</v>
      </c>
      <c r="D1685" s="2">
        <v>0</v>
      </c>
      <c r="E1685" s="2">
        <v>0</v>
      </c>
      <c r="F1685" s="2">
        <v>0</v>
      </c>
      <c r="G1685" s="3">
        <f>B1685/1000*C1685</f>
        <v>133724.44071999998</v>
      </c>
      <c r="H1685" s="3">
        <f>ABS(C1685-ROUND(C1685,0))</f>
        <v>7.000000006519258E-2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125744.27</v>
      </c>
      <c r="D1686" s="14">
        <v>0</v>
      </c>
      <c r="E1686" s="14">
        <v>0</v>
      </c>
      <c r="F1686" s="14">
        <v>0</v>
      </c>
      <c r="G1686" s="15">
        <f t="shared" si="70"/>
        <v>13203.148349999999</v>
      </c>
      <c r="H1686" s="15">
        <f t="shared" si="71"/>
        <v>0.27000000000407454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3536</v>
      </c>
      <c r="B1" s="403"/>
      <c r="C1" s="403"/>
    </row>
    <row r="2" spans="1:16" ht="33" customHeight="1" x14ac:dyDescent="0.2">
      <c r="A2" s="404" t="s">
        <v>3537</v>
      </c>
      <c r="B2" s="405"/>
      <c r="C2" s="395"/>
      <c r="D2" s="5"/>
      <c r="E2" s="5"/>
      <c r="F2" s="5"/>
      <c r="G2" s="5"/>
      <c r="H2" s="5"/>
      <c r="I2" s="5"/>
      <c r="J2" s="5"/>
      <c r="K2" s="5"/>
      <c r="L2" s="5"/>
      <c r="M2" s="5"/>
      <c r="N2" s="5"/>
      <c r="O2" s="5"/>
      <c r="P2" s="5"/>
    </row>
    <row r="3" spans="1:16" ht="18.75" customHeight="1" x14ac:dyDescent="0.2">
      <c r="A3" s="222" t="s">
        <v>3538</v>
      </c>
      <c r="B3" s="406"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399" t="s">
        <v>3620</v>
      </c>
      <c r="C46" s="395"/>
      <c r="D46" s="5"/>
      <c r="E46" s="5"/>
      <c r="F46" s="5"/>
      <c r="G46" s="5"/>
      <c r="H46" s="5"/>
      <c r="I46" s="5"/>
      <c r="J46" s="5"/>
      <c r="K46" s="5"/>
      <c r="L46" s="5"/>
      <c r="M46" s="5"/>
      <c r="N46" s="5"/>
      <c r="O46" s="5"/>
      <c r="P46" s="5"/>
    </row>
    <row r="47" spans="1:16" ht="66" hidden="1" customHeight="1" x14ac:dyDescent="0.2">
      <c r="A47" s="39" t="s">
        <v>3621</v>
      </c>
      <c r="B47" s="400" t="s">
        <v>3622</v>
      </c>
      <c r="C47" s="400"/>
      <c r="D47" s="5"/>
      <c r="E47" s="5"/>
      <c r="F47" s="5"/>
      <c r="G47" s="5"/>
      <c r="H47" s="5"/>
      <c r="I47" s="5"/>
      <c r="J47" s="5"/>
      <c r="K47" s="5"/>
      <c r="L47" s="5"/>
      <c r="M47" s="5"/>
      <c r="N47" s="5"/>
      <c r="O47" s="5"/>
      <c r="P47" s="5"/>
    </row>
    <row r="48" spans="1:16" ht="123.75" customHeight="1" x14ac:dyDescent="0.2">
      <c r="A48" s="202" t="s">
        <v>3623</v>
      </c>
      <c r="B48" s="398" t="s">
        <v>3624</v>
      </c>
      <c r="C48" s="397"/>
      <c r="D48" s="5"/>
      <c r="E48" s="5"/>
      <c r="F48" s="5"/>
      <c r="G48" s="5"/>
      <c r="H48" s="5"/>
      <c r="I48" s="5"/>
      <c r="J48" s="5"/>
      <c r="K48" s="5"/>
      <c r="L48" s="5"/>
      <c r="M48" s="5"/>
      <c r="N48" s="5"/>
      <c r="O48" s="5"/>
      <c r="P48" s="5"/>
    </row>
    <row r="49" spans="1:16" ht="34.5" customHeight="1" x14ac:dyDescent="0.2">
      <c r="A49" s="202" t="s">
        <v>3625</v>
      </c>
      <c r="B49" s="396" t="s">
        <v>3626</v>
      </c>
      <c r="C49" s="397"/>
      <c r="D49" s="5"/>
      <c r="E49" s="5"/>
      <c r="F49" s="5"/>
      <c r="G49" s="5"/>
      <c r="H49" s="5"/>
      <c r="I49" s="5"/>
      <c r="J49" s="5"/>
      <c r="K49" s="5"/>
      <c r="L49" s="5"/>
      <c r="M49" s="5"/>
      <c r="N49" s="5"/>
      <c r="O49" s="5"/>
      <c r="P49" s="5"/>
    </row>
    <row r="50" spans="1:16" ht="34.5" customHeight="1" x14ac:dyDescent="0.2">
      <c r="A50" s="202" t="s">
        <v>3627</v>
      </c>
      <c r="B50" s="396" t="s">
        <v>3628</v>
      </c>
      <c r="C50" s="397"/>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1" t="s">
        <v>3634</v>
      </c>
      <c r="C53" s="402"/>
      <c r="D53" s="5"/>
      <c r="E53" s="5"/>
      <c r="F53" s="5"/>
      <c r="G53" s="5"/>
      <c r="H53" s="5"/>
      <c r="I53" s="5"/>
      <c r="J53" s="5"/>
      <c r="K53" s="5"/>
      <c r="L53" s="5"/>
      <c r="M53" s="5"/>
      <c r="N53" s="5"/>
      <c r="O53" s="5"/>
      <c r="P53" s="5"/>
    </row>
    <row r="54" spans="1:16" ht="31.5" customHeight="1" x14ac:dyDescent="0.2">
      <c r="A54" s="224" t="s">
        <v>3635</v>
      </c>
      <c r="B54" s="401" t="s">
        <v>3636</v>
      </c>
      <c r="C54" s="402"/>
      <c r="D54" s="5"/>
      <c r="E54" s="5"/>
      <c r="F54" s="5"/>
      <c r="G54" s="5"/>
      <c r="H54" s="5"/>
      <c r="I54" s="5"/>
      <c r="J54" s="5"/>
      <c r="K54" s="5"/>
      <c r="L54" s="5"/>
      <c r="M54" s="5"/>
      <c r="N54" s="5"/>
      <c r="O54" s="5"/>
      <c r="P54" s="5"/>
    </row>
    <row r="55" spans="1:16" ht="54.6" customHeight="1" x14ac:dyDescent="0.2">
      <c r="A55" s="224" t="s">
        <v>3637</v>
      </c>
      <c r="B55" s="401" t="s">
        <v>3638</v>
      </c>
      <c r="C55" s="402"/>
      <c r="D55" s="5"/>
      <c r="E55" s="5"/>
      <c r="F55" s="5"/>
      <c r="G55" s="5"/>
      <c r="H55" s="5"/>
      <c r="I55" s="5"/>
      <c r="J55" s="5"/>
      <c r="K55" s="5"/>
      <c r="L55" s="5"/>
      <c r="M55" s="5"/>
      <c r="N55" s="5"/>
      <c r="O55" s="5"/>
      <c r="P55" s="5"/>
    </row>
    <row r="56" spans="1:16" ht="54.6" customHeight="1" x14ac:dyDescent="0.2">
      <c r="A56" s="224" t="s">
        <v>3639</v>
      </c>
      <c r="B56" s="401" t="s">
        <v>3640</v>
      </c>
      <c r="C56" s="402"/>
      <c r="D56" s="5"/>
      <c r="E56" s="5"/>
      <c r="F56" s="5"/>
      <c r="G56" s="5"/>
      <c r="H56" s="5"/>
      <c r="I56" s="5"/>
      <c r="J56" s="5"/>
      <c r="K56" s="5"/>
      <c r="L56" s="5"/>
      <c r="M56" s="5"/>
      <c r="N56" s="5"/>
      <c r="O56" s="5"/>
      <c r="P56" s="5"/>
    </row>
    <row r="57" spans="1:16" ht="54" customHeight="1" x14ac:dyDescent="0.2">
      <c r="A57" s="224" t="s">
        <v>3641</v>
      </c>
      <c r="B57" s="401" t="s">
        <v>3642</v>
      </c>
      <c r="C57" s="402"/>
      <c r="D57" s="5"/>
      <c r="E57" s="5"/>
      <c r="F57" s="5"/>
      <c r="G57" s="5"/>
      <c r="H57" s="5"/>
      <c r="I57" s="5"/>
      <c r="J57" s="5"/>
      <c r="K57" s="5"/>
      <c r="L57" s="5"/>
      <c r="M57" s="5"/>
      <c r="N57" s="5"/>
      <c r="O57" s="5"/>
      <c r="P57" s="5"/>
    </row>
    <row r="58" spans="1:16" ht="31.15" customHeight="1" x14ac:dyDescent="0.2">
      <c r="A58" s="270" t="s">
        <v>3643</v>
      </c>
      <c r="B58" s="392" t="s">
        <v>3644</v>
      </c>
      <c r="C58" s="393"/>
      <c r="D58" s="5"/>
      <c r="E58" s="5"/>
      <c r="F58" s="5"/>
      <c r="G58" s="5"/>
      <c r="H58" s="5"/>
      <c r="I58" s="5"/>
      <c r="J58" s="5"/>
      <c r="K58" s="5"/>
      <c r="L58" s="5"/>
      <c r="M58" s="5"/>
      <c r="N58" s="5"/>
      <c r="O58" s="5"/>
      <c r="P58" s="5"/>
    </row>
    <row r="59" spans="1:16" ht="46.5" customHeight="1" x14ac:dyDescent="0.2">
      <c r="A59" s="302" t="s">
        <v>3645</v>
      </c>
      <c r="B59" s="407" t="s">
        <v>3646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4"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31823</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23</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3652</v>
      </c>
      <c r="I12" s="27" t="s">
        <v>38</v>
      </c>
      <c r="J12" s="228"/>
      <c r="K12" s="228"/>
      <c r="L12" s="5"/>
      <c r="M12" s="5"/>
      <c r="N12" s="5"/>
      <c r="O12" s="5"/>
      <c r="P12" s="5"/>
      <c r="Q12" s="5"/>
      <c r="R12" s="5"/>
      <c r="S12" s="5"/>
      <c r="T12" s="5"/>
      <c r="U12" s="5"/>
      <c r="V12" s="5"/>
      <c r="W12" s="5"/>
    </row>
    <row r="13" spans="1:23" ht="23.25" x14ac:dyDescent="0.2">
      <c r="B13" s="18" t="s">
        <v>39</v>
      </c>
      <c r="C13" s="242" t="s">
        <v>3654</v>
      </c>
      <c r="D13" s="314"/>
      <c r="E13" s="328"/>
      <c r="F13" s="325" t="s">
        <v>40</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29" t="s">
        <v>42</v>
      </c>
      <c r="C16" s="341"/>
      <c r="D16" s="341"/>
      <c r="E16" s="341"/>
      <c r="F16" s="331"/>
      <c r="G16" s="201" t="s">
        <v>43</v>
      </c>
      <c r="H16" s="265" t="s">
        <v>44</v>
      </c>
      <c r="I16" s="266" t="s">
        <v>45</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2339176.9500000002</v>
      </c>
      <c r="I17" s="275">
        <f>'PR-RAS'!E6</f>
        <v>3697891.32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1982797.8399999996</v>
      </c>
      <c r="I18" s="275">
        <f>'PR-RAS'!E152</f>
        <v>2314794.3200000003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547664.60000000033</v>
      </c>
      <c r="I19" s="275">
        <f>'PR-RAS'!E649</f>
        <v>1076541.2099999995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29" t="s">
        <v>42</v>
      </c>
      <c r="C21" s="330"/>
      <c r="D21" s="330"/>
      <c r="E21" s="330"/>
      <c r="F21" s="331"/>
      <c r="G21" s="201" t="s">
        <v>43</v>
      </c>
      <c r="H21" s="265" t="s">
        <v>46</v>
      </c>
      <c r="I21" s="266" t="s">
        <v>47</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204311144.60999998</v>
      </c>
      <c r="I22" s="275">
        <f>BILANCA!E7</f>
        <v>206908191.69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4767511.7399999993</v>
      </c>
      <c r="I23" s="275">
        <f>BILANCA!E69</f>
        <v>6114338.129999999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495992.52999999991</v>
      </c>
      <c r="I24" s="275">
        <f>BILANCA!E177</f>
        <v>1829368.13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208582663.81999999</v>
      </c>
      <c r="I25" s="275">
        <f>BILANCA!E251</f>
        <v>211193161.69000003</v>
      </c>
      <c r="J25" s="5"/>
      <c r="K25" s="5"/>
      <c r="L25" s="5"/>
      <c r="M25" s="5"/>
      <c r="N25" s="5"/>
      <c r="O25" s="5"/>
      <c r="P25" s="5"/>
      <c r="Q25" s="5"/>
      <c r="R25" s="5"/>
      <c r="S25" s="5"/>
      <c r="T25" s="5"/>
      <c r="U25" s="5"/>
      <c r="V25" s="5"/>
      <c r="W25" s="5"/>
    </row>
    <row r="26" spans="1:23" ht="48" x14ac:dyDescent="0.2">
      <c r="A26" s="200" t="s">
        <v>41</v>
      </c>
      <c r="B26" s="329" t="s">
        <v>42</v>
      </c>
      <c r="C26" s="330"/>
      <c r="D26" s="330"/>
      <c r="E26" s="330"/>
      <c r="F26" s="331"/>
      <c r="G26" s="201" t="s">
        <v>43</v>
      </c>
      <c r="H26" s="265" t="s">
        <v>44</v>
      </c>
      <c r="I26" s="266" t="s">
        <v>45</v>
      </c>
      <c r="J26" s="5"/>
      <c r="K26" s="5"/>
      <c r="L26" s="5"/>
      <c r="M26" s="5"/>
      <c r="N26" s="5"/>
      <c r="O26" s="5"/>
      <c r="P26" s="5"/>
      <c r="Q26" s="5"/>
      <c r="R26" s="5"/>
      <c r="S26" s="5"/>
      <c r="T26" s="5"/>
      <c r="U26" s="5"/>
      <c r="V26" s="5"/>
      <c r="W26" s="5"/>
    </row>
    <row r="27" spans="1:23" ht="12.75" customHeight="1" x14ac:dyDescent="0.2">
      <c r="A27" s="349" t="s">
        <v>48</v>
      </c>
      <c r="B27" s="332" t="str">
        <f>'RAS-funkcijski'!B5</f>
        <v>Opće javne usluge (šifre 011+012+013+014 do 018)</v>
      </c>
      <c r="C27" s="333"/>
      <c r="D27" s="333"/>
      <c r="E27" s="333"/>
      <c r="F27" s="334"/>
      <c r="G27" s="126" t="str">
        <f>'RAS-funkcijski'!C5</f>
        <v>01</v>
      </c>
      <c r="H27" s="275">
        <f>'RAS-funkcijski'!D5</f>
        <v>329407.03000000003</v>
      </c>
      <c r="I27" s="275">
        <f>'RAS-funkcijski'!E5</f>
        <v>397526.48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866468.74</v>
      </c>
      <c r="I28" s="275">
        <f>'RAS-funkcijski'!E35</f>
        <v>555795.30999999994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294895.84999999998</v>
      </c>
      <c r="I29" s="275">
        <f>'RAS-funkcijski'!E88</f>
        <v>313445.36</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285507.15000000002</v>
      </c>
      <c r="I30" s="275">
        <f>'RAS-funkcijski'!E114</f>
        <v>350229.02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2826339.74</v>
      </c>
      <c r="I31" s="275">
        <f>'RAS-funkcijski'!E141</f>
        <v>4466571.5600000005</v>
      </c>
      <c r="J31" s="5"/>
      <c r="K31" s="5"/>
      <c r="L31" s="5"/>
      <c r="M31" s="5"/>
      <c r="N31" s="5"/>
      <c r="O31" s="5"/>
      <c r="P31" s="5"/>
      <c r="Q31" s="5"/>
      <c r="R31" s="5"/>
      <c r="S31" s="5"/>
      <c r="T31" s="5"/>
      <c r="U31" s="5"/>
      <c r="V31" s="5"/>
      <c r="W31" s="5"/>
    </row>
    <row r="32" spans="1:23" ht="29.25" customHeight="1" x14ac:dyDescent="0.2">
      <c r="A32" s="200" t="s">
        <v>41</v>
      </c>
      <c r="B32" s="329" t="s">
        <v>42</v>
      </c>
      <c r="C32" s="330"/>
      <c r="D32" s="330"/>
      <c r="E32" s="330"/>
      <c r="F32" s="331"/>
      <c r="G32" s="201" t="s">
        <v>43</v>
      </c>
      <c r="H32" s="265" t="s">
        <v>49</v>
      </c>
      <c r="I32" s="266" t="s">
        <v>50</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29" t="s">
        <v>42</v>
      </c>
      <c r="C37" s="330"/>
      <c r="D37" s="330"/>
      <c r="E37" s="330"/>
      <c r="F37" s="331"/>
      <c r="G37" s="201" t="s">
        <v>43</v>
      </c>
      <c r="H37" s="265" t="s">
        <v>46</v>
      </c>
      <c r="I37" s="266" t="s">
        <v>51</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495990.91</v>
      </c>
      <c r="I38" s="275" t="s">
        <v>52</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52</v>
      </c>
      <c r="I39" s="275">
        <f>OBVEZE!D44</f>
        <v>1829368.1300000008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52</v>
      </c>
      <c r="I40" s="275">
        <f>OBVEZE!D45</f>
        <v>1327.23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52</v>
      </c>
      <c r="I41" s="276">
        <f>OBVEZE!D104</f>
        <v>1828040.9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53</v>
      </c>
      <c r="F44" s="344"/>
      <c r="G44" s="229"/>
      <c r="H44" s="345" t="s">
        <v>54</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F1" sqref="F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3653</v>
      </c>
      <c r="C1" s="268" t="s">
        <v>33</v>
      </c>
      <c r="D1" s="323">
        <v>23</v>
      </c>
      <c r="E1" s="268" t="s">
        <v>56</v>
      </c>
      <c r="F1" s="324" t="s">
        <v>3654</v>
      </c>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2339176.9500000002</v>
      </c>
      <c r="E6" s="60">
        <f>E7+E43+E49+E82+E106+E125+E134+E140</f>
        <v>3697891.32</v>
      </c>
      <c r="F6" s="45">
        <f t="shared" ref="F6:F132" si="0">IF(D6&lt;&gt;0,IF(E6/D6&gt;=100,"&gt;&gt;100",E6/D6*100),"-")</f>
        <v>158.08514700010187</v>
      </c>
    </row>
    <row r="7" spans="1:24" ht="12.75" customHeight="1" x14ac:dyDescent="0.2">
      <c r="A7" s="63">
        <v>61</v>
      </c>
      <c r="B7" s="220" t="s">
        <v>64</v>
      </c>
      <c r="C7" s="247" t="s">
        <v>65</v>
      </c>
      <c r="D7" s="60">
        <f>D8+D17+D23+D29+D36+D39</f>
        <v>1043268.2600000001</v>
      </c>
      <c r="E7" s="60">
        <f>E8+E17+E23+E29+E36+E39</f>
        <v>1312261.04</v>
      </c>
      <c r="F7" s="45">
        <f t="shared" si="0"/>
        <v>125.7836637338128</v>
      </c>
    </row>
    <row r="8" spans="1:24" ht="12.75" customHeight="1" x14ac:dyDescent="0.2">
      <c r="A8" s="63">
        <v>611</v>
      </c>
      <c r="B8" s="220" t="s">
        <v>66</v>
      </c>
      <c r="C8" s="247" t="s">
        <v>67</v>
      </c>
      <c r="D8" s="60">
        <f>SUM(D9:D14)-D15-D16</f>
        <v>811042.72000000009</v>
      </c>
      <c r="E8" s="60">
        <f>SUM(E9:E14)-E15-E16</f>
        <v>1065310.23</v>
      </c>
      <c r="F8" s="45">
        <f t="shared" si="0"/>
        <v>131.35069259976834</v>
      </c>
    </row>
    <row r="9" spans="1:24" ht="12.75" customHeight="1" x14ac:dyDescent="0.2">
      <c r="A9" s="63">
        <v>6111</v>
      </c>
      <c r="B9" s="65" t="s">
        <v>68</v>
      </c>
      <c r="C9" s="247" t="s">
        <v>69</v>
      </c>
      <c r="D9" s="194">
        <v>518504.56</v>
      </c>
      <c r="E9" s="194">
        <v>836162.49</v>
      </c>
      <c r="F9" s="45">
        <f t="shared" si="0"/>
        <v>161.26425001932481</v>
      </c>
    </row>
    <row r="10" spans="1:24" ht="12.75" customHeight="1" x14ac:dyDescent="0.2">
      <c r="A10" s="63">
        <v>6112</v>
      </c>
      <c r="B10" s="65" t="s">
        <v>70</v>
      </c>
      <c r="C10" s="247" t="s">
        <v>71</v>
      </c>
      <c r="D10" s="194">
        <v>119102.23</v>
      </c>
      <c r="E10" s="194">
        <v>101426.47</v>
      </c>
      <c r="F10" s="45">
        <f t="shared" si="0"/>
        <v>85.159169563827646</v>
      </c>
    </row>
    <row r="11" spans="1:24" ht="12.75" customHeight="1" x14ac:dyDescent="0.2">
      <c r="A11" s="63">
        <v>6113</v>
      </c>
      <c r="B11" s="65" t="s">
        <v>72</v>
      </c>
      <c r="C11" s="247" t="s">
        <v>73</v>
      </c>
      <c r="D11" s="194">
        <v>118415.29</v>
      </c>
      <c r="E11" s="194">
        <v>107713.60000000001</v>
      </c>
      <c r="F11" s="45">
        <f t="shared" si="0"/>
        <v>90.962577552273871</v>
      </c>
    </row>
    <row r="12" spans="1:24" ht="12.75" customHeight="1" x14ac:dyDescent="0.2">
      <c r="A12" s="63">
        <v>6114</v>
      </c>
      <c r="B12" s="65" t="s">
        <v>74</v>
      </c>
      <c r="C12" s="247" t="s">
        <v>75</v>
      </c>
      <c r="D12" s="194">
        <v>28396.13</v>
      </c>
      <c r="E12" s="194">
        <v>58136.99</v>
      </c>
      <c r="F12" s="45">
        <f t="shared" si="0"/>
        <v>204.73561009898179</v>
      </c>
    </row>
    <row r="13" spans="1:24" ht="12.75" customHeight="1" x14ac:dyDescent="0.2">
      <c r="A13" s="63">
        <v>6115</v>
      </c>
      <c r="B13" s="65" t="s">
        <v>76</v>
      </c>
      <c r="C13" s="247" t="s">
        <v>77</v>
      </c>
      <c r="D13" s="194">
        <v>122964.05</v>
      </c>
      <c r="E13" s="194">
        <v>65212.02</v>
      </c>
      <c r="F13" s="45">
        <f t="shared" si="0"/>
        <v>53.033402852297073</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96339.54</v>
      </c>
      <c r="E15" s="194">
        <v>103341.34</v>
      </c>
      <c r="F15" s="45">
        <f t="shared" si="0"/>
        <v>107.26783623837109</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203134.29</v>
      </c>
      <c r="E23" s="60">
        <f t="shared" si="2"/>
        <v>213264</v>
      </c>
      <c r="F23" s="45">
        <f t="shared" si="0"/>
        <v>104.9867060849254</v>
      </c>
    </row>
    <row r="24" spans="1:6" ht="12.75" customHeight="1" x14ac:dyDescent="0.2">
      <c r="A24" s="63">
        <v>6131</v>
      </c>
      <c r="B24" s="65" t="s">
        <v>98</v>
      </c>
      <c r="C24" s="247" t="s">
        <v>99</v>
      </c>
      <c r="D24" s="194">
        <v>45687.040000000001</v>
      </c>
      <c r="E24" s="194">
        <v>52110.22</v>
      </c>
      <c r="F24" s="45">
        <f t="shared" si="0"/>
        <v>114.0590854649371</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157447.25</v>
      </c>
      <c r="E27" s="194">
        <v>161153.78</v>
      </c>
      <c r="F27" s="45">
        <f t="shared" si="0"/>
        <v>102.35414083129429</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29091.25</v>
      </c>
      <c r="E29" s="60">
        <f>SUM(E30:E35)</f>
        <v>33686.81</v>
      </c>
      <c r="F29" s="45">
        <f t="shared" si="0"/>
        <v>115.79705237829243</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29091.25</v>
      </c>
      <c r="E31" s="194">
        <v>33686.81</v>
      </c>
      <c r="F31" s="45">
        <f t="shared" si="0"/>
        <v>115.79705237829243</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525414.89</v>
      </c>
      <c r="E49" s="60">
        <f>E50+E53+E58+E61+E64+E68+E71+E74+E77</f>
        <v>1456075.49</v>
      </c>
      <c r="F49" s="45">
        <f t="shared" si="0"/>
        <v>277.12870680159062</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250625.94</v>
      </c>
      <c r="E58" s="60">
        <f t="shared" si="9"/>
        <v>274510.83</v>
      </c>
      <c r="F58" s="45">
        <f t="shared" si="0"/>
        <v>109.53009492951927</v>
      </c>
    </row>
    <row r="59" spans="1:6" ht="24" x14ac:dyDescent="0.2">
      <c r="A59" s="63">
        <v>6331</v>
      </c>
      <c r="B59" s="65" t="s">
        <v>168</v>
      </c>
      <c r="C59" s="247" t="s">
        <v>169</v>
      </c>
      <c r="D59" s="194">
        <v>132815.94</v>
      </c>
      <c r="E59" s="194">
        <v>131391.89000000001</v>
      </c>
      <c r="F59" s="45">
        <f t="shared" si="0"/>
        <v>98.927801888839568</v>
      </c>
    </row>
    <row r="60" spans="1:6" ht="24" x14ac:dyDescent="0.2">
      <c r="A60" s="63">
        <v>6332</v>
      </c>
      <c r="B60" s="65" t="s">
        <v>170</v>
      </c>
      <c r="C60" s="247" t="s">
        <v>171</v>
      </c>
      <c r="D60" s="194">
        <v>117810</v>
      </c>
      <c r="E60" s="194">
        <v>143118.94</v>
      </c>
      <c r="F60" s="45">
        <f t="shared" si="0"/>
        <v>121.48284525931585</v>
      </c>
    </row>
    <row r="61" spans="1:6" ht="12.75" customHeight="1" x14ac:dyDescent="0.2">
      <c r="A61" s="63">
        <v>634</v>
      </c>
      <c r="B61" s="65" t="s">
        <v>172</v>
      </c>
      <c r="C61" s="247" t="s">
        <v>173</v>
      </c>
      <c r="D61" s="60">
        <f t="shared" ref="D61:E61" si="10">SUM(D62:D63)</f>
        <v>0</v>
      </c>
      <c r="E61" s="60">
        <f t="shared" si="10"/>
        <v>12930</v>
      </c>
      <c r="F61" s="45" t="str">
        <f t="shared" si="0"/>
        <v>-</v>
      </c>
    </row>
    <row r="62" spans="1:6" ht="12.75" customHeight="1" x14ac:dyDescent="0.2">
      <c r="A62" s="63">
        <v>6341</v>
      </c>
      <c r="B62" s="65" t="s">
        <v>174</v>
      </c>
      <c r="C62" s="247" t="s">
        <v>175</v>
      </c>
      <c r="D62" s="194">
        <v>0</v>
      </c>
      <c r="E62" s="194">
        <v>0</v>
      </c>
      <c r="F62" s="45" t="str">
        <f t="shared" si="0"/>
        <v>-</v>
      </c>
    </row>
    <row r="63" spans="1:6" ht="12.75" customHeight="1" x14ac:dyDescent="0.2">
      <c r="A63" s="63">
        <v>6342</v>
      </c>
      <c r="B63" s="65" t="s">
        <v>176</v>
      </c>
      <c r="C63" s="247" t="s">
        <v>177</v>
      </c>
      <c r="D63" s="194"/>
      <c r="E63" s="194">
        <v>12930</v>
      </c>
      <c r="F63" s="45" t="str">
        <f t="shared" si="0"/>
        <v>-</v>
      </c>
    </row>
    <row r="64" spans="1:6" ht="24" x14ac:dyDescent="0.2">
      <c r="A64" s="63">
        <v>635</v>
      </c>
      <c r="B64" s="65" t="s">
        <v>178</v>
      </c>
      <c r="C64" s="247" t="s">
        <v>179</v>
      </c>
      <c r="D64" s="60">
        <f>SUM(D65:D67)</f>
        <v>274788.95</v>
      </c>
      <c r="E64" s="60">
        <f>SUM(E65:E67)</f>
        <v>317618.83</v>
      </c>
      <c r="F64" s="45">
        <f t="shared" si="0"/>
        <v>115.58646372061176</v>
      </c>
    </row>
    <row r="65" spans="1:6" ht="12.75" customHeight="1" x14ac:dyDescent="0.2">
      <c r="A65" s="63">
        <v>6351</v>
      </c>
      <c r="B65" s="65" t="s">
        <v>180</v>
      </c>
      <c r="C65" s="247" t="s">
        <v>181</v>
      </c>
      <c r="D65" s="194">
        <v>274788.95</v>
      </c>
      <c r="E65" s="194">
        <v>292750</v>
      </c>
      <c r="F65" s="45">
        <f t="shared" si="0"/>
        <v>106.53630722778335</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24868.83</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0</v>
      </c>
      <c r="E74" s="60">
        <f t="shared" si="13"/>
        <v>851015.83</v>
      </c>
      <c r="F74" s="45" t="str">
        <f t="shared" si="0"/>
        <v>-</v>
      </c>
    </row>
    <row r="75" spans="1:6" ht="12.75" customHeight="1" x14ac:dyDescent="0.2">
      <c r="A75" s="63" t="s">
        <v>200</v>
      </c>
      <c r="B75" s="65" t="s">
        <v>201</v>
      </c>
      <c r="C75" s="247" t="s">
        <v>200</v>
      </c>
      <c r="D75" s="194">
        <v>0</v>
      </c>
      <c r="E75" s="194">
        <v>0</v>
      </c>
      <c r="F75" s="45" t="str">
        <f t="shared" si="0"/>
        <v>-</v>
      </c>
    </row>
    <row r="76" spans="1:6" ht="12.75" customHeight="1" x14ac:dyDescent="0.2">
      <c r="A76" s="63" t="s">
        <v>202</v>
      </c>
      <c r="B76" s="65" t="s">
        <v>203</v>
      </c>
      <c r="C76" s="247" t="s">
        <v>202</v>
      </c>
      <c r="D76" s="194"/>
      <c r="E76" s="194">
        <v>851015.83</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276899.59000000003</v>
      </c>
      <c r="E82" s="60">
        <f t="shared" si="15"/>
        <v>425569.8</v>
      </c>
      <c r="F82" s="45">
        <f t="shared" si="0"/>
        <v>153.69101846629673</v>
      </c>
    </row>
    <row r="83" spans="1:6" ht="12.75" customHeight="1" x14ac:dyDescent="0.2">
      <c r="A83" s="63">
        <v>641</v>
      </c>
      <c r="B83" s="64" t="s">
        <v>216</v>
      </c>
      <c r="C83" s="247" t="s">
        <v>217</v>
      </c>
      <c r="D83" s="60">
        <f t="shared" ref="D83:E83" si="16">SUM(D84:D90)</f>
        <v>619.33999999999992</v>
      </c>
      <c r="E83" s="60">
        <f t="shared" si="16"/>
        <v>11.66</v>
      </c>
      <c r="F83" s="45">
        <f t="shared" si="0"/>
        <v>1.8826492718054706</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11.66</v>
      </c>
      <c r="E85" s="194">
        <v>11.66</v>
      </c>
      <c r="F85" s="45">
        <f t="shared" si="0"/>
        <v>100</v>
      </c>
    </row>
    <row r="86" spans="1:6" ht="12.75" customHeight="1" x14ac:dyDescent="0.2">
      <c r="A86" s="63">
        <v>6414</v>
      </c>
      <c r="B86" s="64" t="s">
        <v>222</v>
      </c>
      <c r="C86" s="247" t="s">
        <v>223</v>
      </c>
      <c r="D86" s="194">
        <v>607.67999999999995</v>
      </c>
      <c r="E86" s="194"/>
      <c r="F86" s="45">
        <f t="shared" si="0"/>
        <v>0</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276280.25</v>
      </c>
      <c r="E91" s="60">
        <f t="shared" si="17"/>
        <v>425558.14</v>
      </c>
      <c r="F91" s="45">
        <f t="shared" si="0"/>
        <v>154.03132869613373</v>
      </c>
    </row>
    <row r="92" spans="1:6" ht="12.75" customHeight="1" x14ac:dyDescent="0.2">
      <c r="A92" s="63">
        <v>6421</v>
      </c>
      <c r="B92" s="64" t="s">
        <v>234</v>
      </c>
      <c r="C92" s="247" t="s">
        <v>235</v>
      </c>
      <c r="D92" s="194">
        <v>90158.16</v>
      </c>
      <c r="E92" s="194">
        <v>91013.18</v>
      </c>
      <c r="F92" s="45">
        <f t="shared" si="0"/>
        <v>100.94835564523498</v>
      </c>
    </row>
    <row r="93" spans="1:6" ht="12.75" customHeight="1" x14ac:dyDescent="0.2">
      <c r="A93" s="63">
        <v>6422</v>
      </c>
      <c r="B93" s="64" t="s">
        <v>236</v>
      </c>
      <c r="C93" s="247" t="s">
        <v>237</v>
      </c>
      <c r="D93" s="194">
        <v>37087.53</v>
      </c>
      <c r="E93" s="194">
        <v>37570.980000000003</v>
      </c>
      <c r="F93" s="45">
        <f t="shared" si="0"/>
        <v>101.30353787378129</v>
      </c>
    </row>
    <row r="94" spans="1:6" ht="12.75" customHeight="1" x14ac:dyDescent="0.2">
      <c r="A94" s="63">
        <v>6423</v>
      </c>
      <c r="B94" s="64" t="s">
        <v>238</v>
      </c>
      <c r="C94" s="247" t="s">
        <v>239</v>
      </c>
      <c r="D94" s="194">
        <v>149014.66</v>
      </c>
      <c r="E94" s="194">
        <v>233683.96</v>
      </c>
      <c r="F94" s="45">
        <f t="shared" si="0"/>
        <v>156.81944313398427</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19.899999999999999</v>
      </c>
      <c r="E97" s="194">
        <v>63290.02</v>
      </c>
      <c r="F97" s="45" t="str">
        <f t="shared" si="0"/>
        <v>&gt;&gt;100</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443145.68999999994</v>
      </c>
      <c r="E106" s="60">
        <f>E107+E112+E120+E124</f>
        <v>465942.52999999997</v>
      </c>
      <c r="F106" s="45">
        <f t="shared" si="0"/>
        <v>105.14432172408131</v>
      </c>
    </row>
    <row r="107" spans="1:6" ht="12.75" customHeight="1" x14ac:dyDescent="0.2">
      <c r="A107" s="63">
        <v>651</v>
      </c>
      <c r="B107" s="64" t="s">
        <v>264</v>
      </c>
      <c r="C107" s="247" t="s">
        <v>265</v>
      </c>
      <c r="D107" s="60">
        <f t="shared" ref="D107:E107" si="19">SUM(D108:D111)</f>
        <v>55034.13</v>
      </c>
      <c r="E107" s="60">
        <f t="shared" si="19"/>
        <v>60881.54</v>
      </c>
      <c r="F107" s="45">
        <f t="shared" si="0"/>
        <v>110.62506121201517</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c r="E109" s="194">
        <v>1028.28</v>
      </c>
      <c r="F109" s="45" t="str">
        <f t="shared" si="0"/>
        <v>-</v>
      </c>
    </row>
    <row r="110" spans="1:6" ht="12.75" customHeight="1" x14ac:dyDescent="0.2">
      <c r="A110" s="63">
        <v>6513</v>
      </c>
      <c r="B110" s="64" t="s">
        <v>270</v>
      </c>
      <c r="C110" s="247" t="s">
        <v>271</v>
      </c>
      <c r="D110" s="194">
        <v>17.559999999999999</v>
      </c>
      <c r="E110" s="194">
        <v>16.7</v>
      </c>
      <c r="F110" s="45">
        <f t="shared" si="0"/>
        <v>95.102505694760822</v>
      </c>
    </row>
    <row r="111" spans="1:6" ht="12.75" customHeight="1" x14ac:dyDescent="0.2">
      <c r="A111" s="63">
        <v>6514</v>
      </c>
      <c r="B111" s="64" t="s">
        <v>272</v>
      </c>
      <c r="C111" s="247" t="s">
        <v>273</v>
      </c>
      <c r="D111" s="194">
        <v>55016.57</v>
      </c>
      <c r="E111" s="194">
        <v>59836.56</v>
      </c>
      <c r="F111" s="45">
        <f t="shared" si="0"/>
        <v>108.76097873786024</v>
      </c>
    </row>
    <row r="112" spans="1:6" ht="12.75" customHeight="1" x14ac:dyDescent="0.2">
      <c r="A112" s="63">
        <v>652</v>
      </c>
      <c r="B112" s="64" t="s">
        <v>274</v>
      </c>
      <c r="C112" s="247" t="s">
        <v>275</v>
      </c>
      <c r="D112" s="60">
        <f t="shared" ref="D112:E112" si="20">SUM(D113:D119)</f>
        <v>66197.09</v>
      </c>
      <c r="E112" s="60">
        <f t="shared" si="20"/>
        <v>60688.89</v>
      </c>
      <c r="F112" s="45">
        <f t="shared" si="0"/>
        <v>91.679090425273984</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576.29999999999995</v>
      </c>
      <c r="E114" s="194">
        <v>109.96</v>
      </c>
      <c r="F114" s="45">
        <f t="shared" si="0"/>
        <v>19.080340100642026</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65620.789999999994</v>
      </c>
      <c r="E117" s="194">
        <v>60578.93</v>
      </c>
      <c r="F117" s="45">
        <f t="shared" si="0"/>
        <v>92.316672810552873</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321914.46999999997</v>
      </c>
      <c r="E120" s="60">
        <f t="shared" si="21"/>
        <v>344372.1</v>
      </c>
      <c r="F120" s="45">
        <f t="shared" si="0"/>
        <v>106.97627229990626</v>
      </c>
    </row>
    <row r="121" spans="1:6" ht="12.75" customHeight="1" x14ac:dyDescent="0.2">
      <c r="A121" s="63">
        <v>6531</v>
      </c>
      <c r="B121" s="64" t="s">
        <v>292</v>
      </c>
      <c r="C121" s="247" t="s">
        <v>293</v>
      </c>
      <c r="D121" s="194">
        <v>231314.28</v>
      </c>
      <c r="E121" s="194">
        <v>233047.21</v>
      </c>
      <c r="F121" s="45">
        <f t="shared" si="0"/>
        <v>100.74916689103672</v>
      </c>
    </row>
    <row r="122" spans="1:6" ht="12.75" customHeight="1" x14ac:dyDescent="0.2">
      <c r="A122" s="63">
        <v>6532</v>
      </c>
      <c r="B122" s="64" t="s">
        <v>294</v>
      </c>
      <c r="C122" s="247" t="s">
        <v>295</v>
      </c>
      <c r="D122" s="194">
        <v>90600.19</v>
      </c>
      <c r="E122" s="194">
        <v>111324.89</v>
      </c>
      <c r="F122" s="45">
        <f t="shared" si="0"/>
        <v>122.87489684072406</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50448.520000000004</v>
      </c>
      <c r="E125" s="60">
        <f t="shared" si="22"/>
        <v>38042.46</v>
      </c>
      <c r="F125" s="45">
        <f t="shared" si="0"/>
        <v>75.408475808606468</v>
      </c>
    </row>
    <row r="126" spans="1:6" ht="12.75" customHeight="1" x14ac:dyDescent="0.2">
      <c r="A126" s="63">
        <v>661</v>
      </c>
      <c r="B126" s="65" t="s">
        <v>302</v>
      </c>
      <c r="C126" s="247" t="s">
        <v>303</v>
      </c>
      <c r="D126" s="60">
        <f t="shared" ref="D126:E126" si="23">SUM(D127:D128)</f>
        <v>47254.36</v>
      </c>
      <c r="E126" s="60">
        <f t="shared" si="23"/>
        <v>26442.46</v>
      </c>
      <c r="F126" s="45">
        <f t="shared" si="0"/>
        <v>55.957714801343194</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47254.36</v>
      </c>
      <c r="E128" s="194">
        <v>26442.46</v>
      </c>
      <c r="F128" s="45">
        <f t="shared" si="0"/>
        <v>55.957714801343194</v>
      </c>
    </row>
    <row r="129" spans="1:6" ht="36" x14ac:dyDescent="0.2">
      <c r="A129" s="63">
        <v>663</v>
      </c>
      <c r="B129" s="182" t="s">
        <v>308</v>
      </c>
      <c r="C129" s="247" t="s">
        <v>309</v>
      </c>
      <c r="D129" s="60">
        <f t="shared" ref="D129:E129" si="24">SUM(D130:D133)</f>
        <v>3194.16</v>
      </c>
      <c r="E129" s="60">
        <f t="shared" si="24"/>
        <v>11600</v>
      </c>
      <c r="F129" s="45">
        <f t="shared" si="0"/>
        <v>363.16277205900769</v>
      </c>
    </row>
    <row r="130" spans="1:6" ht="12.75" customHeight="1" x14ac:dyDescent="0.2">
      <c r="A130" s="63">
        <v>6631</v>
      </c>
      <c r="B130" s="65" t="s">
        <v>310</v>
      </c>
      <c r="C130" s="247" t="s">
        <v>311</v>
      </c>
      <c r="D130" s="194"/>
      <c r="E130" s="194">
        <v>350</v>
      </c>
      <c r="F130" s="45" t="str">
        <f t="shared" si="0"/>
        <v>-</v>
      </c>
    </row>
    <row r="131" spans="1:6" ht="12.75" customHeight="1" x14ac:dyDescent="0.2">
      <c r="A131" s="63">
        <v>6632</v>
      </c>
      <c r="B131" s="182" t="s">
        <v>312</v>
      </c>
      <c r="C131" s="247" t="s">
        <v>313</v>
      </c>
      <c r="D131" s="194">
        <v>3194.16</v>
      </c>
      <c r="E131" s="194">
        <v>11250</v>
      </c>
      <c r="F131" s="45">
        <f t="shared" si="0"/>
        <v>352.20527462619282</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0</v>
      </c>
      <c r="E140" s="60">
        <f t="shared" si="28"/>
        <v>0</v>
      </c>
      <c r="F140" s="45" t="str">
        <f t="shared" si="26"/>
        <v>-</v>
      </c>
    </row>
    <row r="141" spans="1:6" ht="12.75" customHeight="1" x14ac:dyDescent="0.2">
      <c r="A141" s="63">
        <v>681</v>
      </c>
      <c r="B141" s="65" t="s">
        <v>332</v>
      </c>
      <c r="C141" s="247" t="s">
        <v>333</v>
      </c>
      <c r="D141" s="60">
        <f t="shared" ref="D141:E141" si="29">SUM(D142:D150)</f>
        <v>0</v>
      </c>
      <c r="E141" s="60">
        <f t="shared" si="29"/>
        <v>0</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v>0</v>
      </c>
      <c r="E151" s="194">
        <v>0</v>
      </c>
      <c r="F151" s="45" t="str">
        <f t="shared" si="26"/>
        <v>-</v>
      </c>
    </row>
    <row r="152" spans="1:6" ht="12.75" customHeight="1" x14ac:dyDescent="0.2">
      <c r="A152" s="63">
        <v>3</v>
      </c>
      <c r="B152" s="64" t="s">
        <v>354</v>
      </c>
      <c r="C152" s="247" t="s">
        <v>60</v>
      </c>
      <c r="D152" s="60">
        <f>D153+D164+D202+D221+D230+D262+D273</f>
        <v>1982797.8399999996</v>
      </c>
      <c r="E152" s="60">
        <f>E153+E164+E202+E221+E230+E262+E273</f>
        <v>2314794.3200000003</v>
      </c>
      <c r="F152" s="45">
        <f t="shared" si="26"/>
        <v>116.74383909960284</v>
      </c>
    </row>
    <row r="153" spans="1:6" ht="12.75" customHeight="1" x14ac:dyDescent="0.2">
      <c r="A153" s="63">
        <v>31</v>
      </c>
      <c r="B153" s="64" t="s">
        <v>355</v>
      </c>
      <c r="C153" s="247" t="s">
        <v>356</v>
      </c>
      <c r="D153" s="60">
        <f t="shared" ref="D153:E153" si="30">D154+D159+D160</f>
        <v>856034.02999999991</v>
      </c>
      <c r="E153" s="60">
        <f t="shared" si="30"/>
        <v>1110213.32</v>
      </c>
      <c r="F153" s="45">
        <f t="shared" si="26"/>
        <v>129.69266186765964</v>
      </c>
    </row>
    <row r="154" spans="1:6" ht="12.75" customHeight="1" x14ac:dyDescent="0.2">
      <c r="A154" s="63">
        <v>311</v>
      </c>
      <c r="B154" s="64" t="s">
        <v>357</v>
      </c>
      <c r="C154" s="247" t="s">
        <v>358</v>
      </c>
      <c r="D154" s="60">
        <f t="shared" ref="D154:E154" si="31">SUM(D155:D158)</f>
        <v>678385.2</v>
      </c>
      <c r="E154" s="60">
        <f t="shared" si="31"/>
        <v>871945.52</v>
      </c>
      <c r="F154" s="45">
        <f t="shared" si="26"/>
        <v>128.53250925875153</v>
      </c>
    </row>
    <row r="155" spans="1:6" ht="12.75" customHeight="1" x14ac:dyDescent="0.2">
      <c r="A155" s="63">
        <v>3111</v>
      </c>
      <c r="B155" s="64" t="s">
        <v>359</v>
      </c>
      <c r="C155" s="247" t="s">
        <v>360</v>
      </c>
      <c r="D155" s="194">
        <v>651333.94999999995</v>
      </c>
      <c r="E155" s="194">
        <v>835137.78</v>
      </c>
      <c r="F155" s="45">
        <f t="shared" si="26"/>
        <v>128.21959917796394</v>
      </c>
    </row>
    <row r="156" spans="1:6" ht="12.75" customHeight="1" x14ac:dyDescent="0.2">
      <c r="A156" s="63">
        <v>3112</v>
      </c>
      <c r="B156" s="64" t="s">
        <v>361</v>
      </c>
      <c r="C156" s="247" t="s">
        <v>362</v>
      </c>
      <c r="D156" s="194">
        <v>27051.25</v>
      </c>
      <c r="E156" s="194">
        <v>36807.74</v>
      </c>
      <c r="F156" s="45">
        <f t="shared" si="26"/>
        <v>136.06668823067324</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44540.23</v>
      </c>
      <c r="E159" s="194">
        <v>68037.02</v>
      </c>
      <c r="F159" s="45">
        <f t="shared" si="26"/>
        <v>152.75408321869915</v>
      </c>
    </row>
    <row r="160" spans="1:6" ht="12.75" customHeight="1" x14ac:dyDescent="0.2">
      <c r="A160" s="63">
        <v>313</v>
      </c>
      <c r="B160" s="65" t="s">
        <v>369</v>
      </c>
      <c r="C160" s="247" t="s">
        <v>370</v>
      </c>
      <c r="D160" s="60">
        <f t="shared" ref="D160:E160" si="32">SUM(D161:D163)</f>
        <v>133108.6</v>
      </c>
      <c r="E160" s="60">
        <f t="shared" si="32"/>
        <v>170230.78</v>
      </c>
      <c r="F160" s="45">
        <f t="shared" si="26"/>
        <v>127.88864130491943</v>
      </c>
    </row>
    <row r="161" spans="1:6" ht="12.75" customHeight="1" x14ac:dyDescent="0.2">
      <c r="A161" s="63">
        <v>3131</v>
      </c>
      <c r="B161" s="65" t="s">
        <v>371</v>
      </c>
      <c r="C161" s="247" t="s">
        <v>372</v>
      </c>
      <c r="D161" s="194">
        <v>23780.04</v>
      </c>
      <c r="E161" s="194">
        <v>30367.200000000001</v>
      </c>
      <c r="F161" s="45">
        <f t="shared" si="26"/>
        <v>127.70037392704133</v>
      </c>
    </row>
    <row r="162" spans="1:6" ht="12.75" customHeight="1" x14ac:dyDescent="0.2">
      <c r="A162" s="63">
        <v>3132</v>
      </c>
      <c r="B162" s="65" t="s">
        <v>373</v>
      </c>
      <c r="C162" s="247" t="s">
        <v>374</v>
      </c>
      <c r="D162" s="194">
        <v>109328.56</v>
      </c>
      <c r="E162" s="194">
        <v>139863.57999999999</v>
      </c>
      <c r="F162" s="45">
        <f t="shared" si="26"/>
        <v>127.9295913163038</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773356.05999999994</v>
      </c>
      <c r="E164" s="60">
        <f>E165+E170+E178+E188+E189+E194</f>
        <v>844652.3</v>
      </c>
      <c r="F164" s="45">
        <f t="shared" si="26"/>
        <v>109.21907044990378</v>
      </c>
    </row>
    <row r="165" spans="1:6" ht="12.75" customHeight="1" x14ac:dyDescent="0.2">
      <c r="A165" s="63">
        <v>321</v>
      </c>
      <c r="B165" s="64" t="s">
        <v>379</v>
      </c>
      <c r="C165" s="247" t="s">
        <v>380</v>
      </c>
      <c r="D165" s="60">
        <f t="shared" ref="D165:E165" si="33">SUM(D166:D169)</f>
        <v>16655.05</v>
      </c>
      <c r="E165" s="60">
        <f t="shared" si="33"/>
        <v>12166.359999999999</v>
      </c>
      <c r="F165" s="45">
        <f t="shared" si="26"/>
        <v>73.049075205418163</v>
      </c>
    </row>
    <row r="166" spans="1:6" ht="12.75" customHeight="1" x14ac:dyDescent="0.2">
      <c r="A166" s="63">
        <v>3211</v>
      </c>
      <c r="B166" s="64" t="s">
        <v>381</v>
      </c>
      <c r="C166" s="247" t="s">
        <v>382</v>
      </c>
      <c r="D166" s="194">
        <v>2266.34</v>
      </c>
      <c r="E166" s="194">
        <v>532.04</v>
      </c>
      <c r="F166" s="45">
        <f t="shared" si="26"/>
        <v>23.475736209041891</v>
      </c>
    </row>
    <row r="167" spans="1:6" ht="12.75" customHeight="1" x14ac:dyDescent="0.2">
      <c r="A167" s="63">
        <v>3212</v>
      </c>
      <c r="B167" s="64" t="s">
        <v>383</v>
      </c>
      <c r="C167" s="247" t="s">
        <v>384</v>
      </c>
      <c r="D167" s="194">
        <v>12066.91</v>
      </c>
      <c r="E167" s="194">
        <v>10048.81</v>
      </c>
      <c r="F167" s="45">
        <f t="shared" si="26"/>
        <v>83.275751621583311</v>
      </c>
    </row>
    <row r="168" spans="1:6" ht="12.75" customHeight="1" x14ac:dyDescent="0.2">
      <c r="A168" s="63">
        <v>3213</v>
      </c>
      <c r="B168" s="64" t="s">
        <v>385</v>
      </c>
      <c r="C168" s="247" t="s">
        <v>386</v>
      </c>
      <c r="D168" s="194">
        <v>2321.8000000000002</v>
      </c>
      <c r="E168" s="194">
        <v>1585.51</v>
      </c>
      <c r="F168" s="45">
        <f t="shared" si="26"/>
        <v>68.287966233095005</v>
      </c>
    </row>
    <row r="169" spans="1:6" ht="12.75" customHeight="1" x14ac:dyDescent="0.2">
      <c r="A169" s="63">
        <v>3214</v>
      </c>
      <c r="B169" s="64" t="s">
        <v>387</v>
      </c>
      <c r="C169" s="247" t="s">
        <v>388</v>
      </c>
      <c r="D169" s="194">
        <v>0</v>
      </c>
      <c r="E169" s="194">
        <v>0</v>
      </c>
      <c r="F169" s="45" t="str">
        <f t="shared" si="26"/>
        <v>-</v>
      </c>
    </row>
    <row r="170" spans="1:6" ht="12.75" customHeight="1" x14ac:dyDescent="0.2">
      <c r="A170" s="63">
        <v>322</v>
      </c>
      <c r="B170" s="64" t="s">
        <v>389</v>
      </c>
      <c r="C170" s="247" t="s">
        <v>390</v>
      </c>
      <c r="D170" s="60">
        <f t="shared" ref="D170:E170" si="34">SUM(D171:D177)</f>
        <v>169927.98</v>
      </c>
      <c r="E170" s="60">
        <f t="shared" si="34"/>
        <v>189404.57</v>
      </c>
      <c r="F170" s="45">
        <f t="shared" si="26"/>
        <v>111.46167335126327</v>
      </c>
    </row>
    <row r="171" spans="1:6" ht="12.75" customHeight="1" x14ac:dyDescent="0.2">
      <c r="A171" s="63">
        <v>3221</v>
      </c>
      <c r="B171" s="64" t="s">
        <v>391</v>
      </c>
      <c r="C171" s="247" t="s">
        <v>392</v>
      </c>
      <c r="D171" s="194">
        <v>8896.23</v>
      </c>
      <c r="E171" s="194">
        <v>9197.1</v>
      </c>
      <c r="F171" s="45">
        <f t="shared" si="26"/>
        <v>103.38199439537871</v>
      </c>
    </row>
    <row r="172" spans="1:6" ht="12.75" customHeight="1" x14ac:dyDescent="0.2">
      <c r="A172" s="63">
        <v>3222</v>
      </c>
      <c r="B172" s="64" t="s">
        <v>393</v>
      </c>
      <c r="C172" s="247" t="s">
        <v>394</v>
      </c>
      <c r="D172" s="194">
        <v>17941.13</v>
      </c>
      <c r="E172" s="194">
        <v>19053.349999999999</v>
      </c>
      <c r="F172" s="45">
        <f t="shared" si="26"/>
        <v>106.19927507353215</v>
      </c>
    </row>
    <row r="173" spans="1:6" ht="12.75" customHeight="1" x14ac:dyDescent="0.2">
      <c r="A173" s="63">
        <v>3223</v>
      </c>
      <c r="B173" s="65" t="s">
        <v>395</v>
      </c>
      <c r="C173" s="247" t="s">
        <v>396</v>
      </c>
      <c r="D173" s="194">
        <v>68833.539999999994</v>
      </c>
      <c r="E173" s="194">
        <v>71395.710000000006</v>
      </c>
      <c r="F173" s="45">
        <f t="shared" si="26"/>
        <v>103.72226969584888</v>
      </c>
    </row>
    <row r="174" spans="1:6" ht="12.75" customHeight="1" x14ac:dyDescent="0.2">
      <c r="A174" s="63">
        <v>3224</v>
      </c>
      <c r="B174" s="65" t="s">
        <v>397</v>
      </c>
      <c r="C174" s="247" t="s">
        <v>398</v>
      </c>
      <c r="D174" s="194">
        <v>64727.05</v>
      </c>
      <c r="E174" s="194">
        <v>84540</v>
      </c>
      <c r="F174" s="45">
        <f t="shared" si="26"/>
        <v>130.60999999227525</v>
      </c>
    </row>
    <row r="175" spans="1:6" ht="12.75" customHeight="1" x14ac:dyDescent="0.2">
      <c r="A175" s="63">
        <v>3225</v>
      </c>
      <c r="B175" s="65" t="s">
        <v>399</v>
      </c>
      <c r="C175" s="247" t="s">
        <v>400</v>
      </c>
      <c r="D175" s="194">
        <v>9279.33</v>
      </c>
      <c r="E175" s="194">
        <v>4945.91</v>
      </c>
      <c r="F175" s="45">
        <f t="shared" si="26"/>
        <v>53.300292154713759</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250.7</v>
      </c>
      <c r="E177" s="194">
        <v>272.5</v>
      </c>
      <c r="F177" s="45">
        <f t="shared" si="26"/>
        <v>108.69565217391303</v>
      </c>
    </row>
    <row r="178" spans="1:6" ht="12.75" customHeight="1" x14ac:dyDescent="0.2">
      <c r="A178" s="63">
        <v>323</v>
      </c>
      <c r="B178" s="65" t="s">
        <v>405</v>
      </c>
      <c r="C178" s="247" t="s">
        <v>406</v>
      </c>
      <c r="D178" s="60">
        <f t="shared" ref="D178:E178" si="35">SUM(D179:D187)</f>
        <v>545634.04999999993</v>
      </c>
      <c r="E178" s="60">
        <f t="shared" si="35"/>
        <v>581428.57999999996</v>
      </c>
      <c r="F178" s="45">
        <f t="shared" si="26"/>
        <v>106.56017160219382</v>
      </c>
    </row>
    <row r="179" spans="1:6" ht="12.75" customHeight="1" x14ac:dyDescent="0.2">
      <c r="A179" s="63">
        <v>3231</v>
      </c>
      <c r="B179" s="65" t="s">
        <v>407</v>
      </c>
      <c r="C179" s="247" t="s">
        <v>408</v>
      </c>
      <c r="D179" s="194">
        <v>13117.63</v>
      </c>
      <c r="E179" s="194">
        <v>12437.43</v>
      </c>
      <c r="F179" s="45">
        <f t="shared" si="26"/>
        <v>94.814612090751154</v>
      </c>
    </row>
    <row r="180" spans="1:6" ht="12.75" customHeight="1" x14ac:dyDescent="0.2">
      <c r="A180" s="63">
        <v>3232</v>
      </c>
      <c r="B180" s="65" t="s">
        <v>409</v>
      </c>
      <c r="C180" s="247" t="s">
        <v>410</v>
      </c>
      <c r="D180" s="194">
        <v>292695.13</v>
      </c>
      <c r="E180" s="194">
        <v>289991.38</v>
      </c>
      <c r="F180" s="45">
        <f t="shared" si="26"/>
        <v>99.076257264683562</v>
      </c>
    </row>
    <row r="181" spans="1:6" ht="12.75" customHeight="1" x14ac:dyDescent="0.2">
      <c r="A181" s="63">
        <v>3233</v>
      </c>
      <c r="B181" s="65" t="s">
        <v>411</v>
      </c>
      <c r="C181" s="247" t="s">
        <v>412</v>
      </c>
      <c r="D181" s="194">
        <v>16012.46</v>
      </c>
      <c r="E181" s="194">
        <v>10207.4</v>
      </c>
      <c r="F181" s="45">
        <f t="shared" si="26"/>
        <v>63.746607329542115</v>
      </c>
    </row>
    <row r="182" spans="1:6" ht="12.75" customHeight="1" x14ac:dyDescent="0.2">
      <c r="A182" s="63">
        <v>3234</v>
      </c>
      <c r="B182" s="65" t="s">
        <v>413</v>
      </c>
      <c r="C182" s="247" t="s">
        <v>414</v>
      </c>
      <c r="D182" s="194">
        <v>47924.800000000003</v>
      </c>
      <c r="E182" s="194">
        <v>55894.79</v>
      </c>
      <c r="F182" s="45">
        <f t="shared" si="26"/>
        <v>116.63019981304042</v>
      </c>
    </row>
    <row r="183" spans="1:6" ht="12.75" customHeight="1" x14ac:dyDescent="0.2">
      <c r="A183" s="63">
        <v>3235</v>
      </c>
      <c r="B183" s="64" t="s">
        <v>415</v>
      </c>
      <c r="C183" s="247" t="s">
        <v>416</v>
      </c>
      <c r="D183" s="194">
        <v>0</v>
      </c>
      <c r="E183" s="194">
        <v>0</v>
      </c>
      <c r="F183" s="45" t="str">
        <f t="shared" si="26"/>
        <v>-</v>
      </c>
    </row>
    <row r="184" spans="1:6" ht="12.75" customHeight="1" x14ac:dyDescent="0.2">
      <c r="A184" s="63">
        <v>3236</v>
      </c>
      <c r="B184" s="64" t="s">
        <v>417</v>
      </c>
      <c r="C184" s="247" t="s">
        <v>418</v>
      </c>
      <c r="D184" s="194">
        <v>14788.73</v>
      </c>
      <c r="E184" s="194">
        <v>21156.240000000002</v>
      </c>
      <c r="F184" s="45">
        <f t="shared" si="26"/>
        <v>143.05650316152909</v>
      </c>
    </row>
    <row r="185" spans="1:6" ht="12.75" customHeight="1" x14ac:dyDescent="0.2">
      <c r="A185" s="63">
        <v>3237</v>
      </c>
      <c r="B185" s="64" t="s">
        <v>419</v>
      </c>
      <c r="C185" s="247" t="s">
        <v>420</v>
      </c>
      <c r="D185" s="194">
        <v>78290.100000000006</v>
      </c>
      <c r="E185" s="194">
        <v>89142.55</v>
      </c>
      <c r="F185" s="45">
        <f t="shared" si="26"/>
        <v>113.8618420464401</v>
      </c>
    </row>
    <row r="186" spans="1:6" ht="12.75" customHeight="1" x14ac:dyDescent="0.2">
      <c r="A186" s="63">
        <v>3238</v>
      </c>
      <c r="B186" s="64" t="s">
        <v>421</v>
      </c>
      <c r="C186" s="247" t="s">
        <v>422</v>
      </c>
      <c r="D186" s="194">
        <v>18230.86</v>
      </c>
      <c r="E186" s="194">
        <v>30784.66</v>
      </c>
      <c r="F186" s="45">
        <f t="shared" si="26"/>
        <v>168.86016348104258</v>
      </c>
    </row>
    <row r="187" spans="1:6" ht="12.75" customHeight="1" x14ac:dyDescent="0.2">
      <c r="A187" s="63">
        <v>3239</v>
      </c>
      <c r="B187" s="64" t="s">
        <v>423</v>
      </c>
      <c r="C187" s="247" t="s">
        <v>424</v>
      </c>
      <c r="D187" s="194">
        <v>64574.34</v>
      </c>
      <c r="E187" s="194">
        <v>71814.13</v>
      </c>
      <c r="F187" s="45">
        <f t="shared" si="26"/>
        <v>111.2115586469796</v>
      </c>
    </row>
    <row r="188" spans="1:6" ht="12.75" customHeight="1" x14ac:dyDescent="0.2">
      <c r="A188" s="63">
        <v>324</v>
      </c>
      <c r="B188" s="64" t="s">
        <v>425</v>
      </c>
      <c r="C188" s="247" t="s">
        <v>426</v>
      </c>
      <c r="D188" s="194">
        <v>0</v>
      </c>
      <c r="E188" s="194">
        <v>0</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41138.979999999996</v>
      </c>
      <c r="E194" s="60">
        <f t="shared" si="36"/>
        <v>61652.79</v>
      </c>
      <c r="F194" s="45">
        <f t="shared" si="26"/>
        <v>149.86465391217772</v>
      </c>
    </row>
    <row r="195" spans="1:6" ht="12.75" customHeight="1" x14ac:dyDescent="0.2">
      <c r="A195" s="63">
        <v>3291</v>
      </c>
      <c r="B195" s="183" t="s">
        <v>439</v>
      </c>
      <c r="C195" s="247" t="s">
        <v>440</v>
      </c>
      <c r="D195" s="194">
        <v>895.85</v>
      </c>
      <c r="E195" s="194">
        <v>15407.49</v>
      </c>
      <c r="F195" s="45">
        <f t="shared" si="26"/>
        <v>1719.8738628118545</v>
      </c>
    </row>
    <row r="196" spans="1:6" ht="12.75" customHeight="1" x14ac:dyDescent="0.2">
      <c r="A196" s="63">
        <v>3292</v>
      </c>
      <c r="B196" s="64" t="s">
        <v>441</v>
      </c>
      <c r="C196" s="247" t="s">
        <v>442</v>
      </c>
      <c r="D196" s="194">
        <v>3966.08</v>
      </c>
      <c r="E196" s="194">
        <v>3992.7</v>
      </c>
      <c r="F196" s="45">
        <f t="shared" si="26"/>
        <v>100.67119170566403</v>
      </c>
    </row>
    <row r="197" spans="1:6" ht="12.75" customHeight="1" x14ac:dyDescent="0.2">
      <c r="A197" s="63">
        <v>3293</v>
      </c>
      <c r="B197" s="64" t="s">
        <v>443</v>
      </c>
      <c r="C197" s="247" t="s">
        <v>444</v>
      </c>
      <c r="D197" s="194">
        <v>16905.73</v>
      </c>
      <c r="E197" s="194">
        <v>12825.56</v>
      </c>
      <c r="F197" s="45">
        <f t="shared" si="26"/>
        <v>75.865165242790468</v>
      </c>
    </row>
    <row r="198" spans="1:6" ht="12.75" customHeight="1" x14ac:dyDescent="0.2">
      <c r="A198" s="63">
        <v>3294</v>
      </c>
      <c r="B198" s="64" t="s">
        <v>445</v>
      </c>
      <c r="C198" s="247" t="s">
        <v>446</v>
      </c>
      <c r="D198" s="194">
        <v>1676.72</v>
      </c>
      <c r="E198" s="194">
        <v>1191.1199999999999</v>
      </c>
      <c r="F198" s="45">
        <f t="shared" si="26"/>
        <v>71.038694594207726</v>
      </c>
    </row>
    <row r="199" spans="1:6" ht="12.75" customHeight="1" x14ac:dyDescent="0.2">
      <c r="A199" s="63">
        <v>3295</v>
      </c>
      <c r="B199" s="64" t="s">
        <v>447</v>
      </c>
      <c r="C199" s="247" t="s">
        <v>448</v>
      </c>
      <c r="D199" s="194">
        <v>1682.48</v>
      </c>
      <c r="E199" s="194">
        <v>1521.6</v>
      </c>
      <c r="F199" s="45">
        <f t="shared" si="26"/>
        <v>90.437924967904522</v>
      </c>
    </row>
    <row r="200" spans="1:6" ht="12.75" customHeight="1" x14ac:dyDescent="0.2">
      <c r="A200" s="63" t="s">
        <v>449</v>
      </c>
      <c r="B200" s="64" t="s">
        <v>450</v>
      </c>
      <c r="C200" s="247" t="s">
        <v>449</v>
      </c>
      <c r="D200" s="194">
        <v>3598.82</v>
      </c>
      <c r="E200" s="194">
        <v>1516.1</v>
      </c>
      <c r="F200" s="45">
        <f t="shared" si="26"/>
        <v>42.127697411929461</v>
      </c>
    </row>
    <row r="201" spans="1:6" ht="12.75" customHeight="1" x14ac:dyDescent="0.2">
      <c r="A201" s="63">
        <v>3299</v>
      </c>
      <c r="B201" s="64" t="s">
        <v>451</v>
      </c>
      <c r="C201" s="247" t="s">
        <v>452</v>
      </c>
      <c r="D201" s="194">
        <v>12413.3</v>
      </c>
      <c r="E201" s="194">
        <v>25198.22</v>
      </c>
      <c r="F201" s="45">
        <f t="shared" si="26"/>
        <v>202.99372447294436</v>
      </c>
    </row>
    <row r="202" spans="1:6" ht="12.75" customHeight="1" x14ac:dyDescent="0.2">
      <c r="A202" s="63">
        <v>34</v>
      </c>
      <c r="B202" s="183" t="s">
        <v>453</v>
      </c>
      <c r="C202" s="247" t="s">
        <v>454</v>
      </c>
      <c r="D202" s="60">
        <f t="shared" ref="D202:E202" si="37">D203+D208+D216</f>
        <v>4496.88</v>
      </c>
      <c r="E202" s="60">
        <f t="shared" si="37"/>
        <v>15113.859999999999</v>
      </c>
      <c r="F202" s="45">
        <f t="shared" si="26"/>
        <v>336.09658251943569</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1534.97</v>
      </c>
      <c r="E208" s="60">
        <f t="shared" si="39"/>
        <v>11759.63</v>
      </c>
      <c r="F208" s="45">
        <f t="shared" si="26"/>
        <v>766.11464719180174</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1534.97</v>
      </c>
      <c r="E211" s="194">
        <v>11759.63</v>
      </c>
      <c r="F211" s="45">
        <f t="shared" si="26"/>
        <v>766.11464719180174</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2961.91</v>
      </c>
      <c r="E216" s="60">
        <f t="shared" si="40"/>
        <v>3354.23</v>
      </c>
      <c r="F216" s="45">
        <f t="shared" si="26"/>
        <v>113.24550712209351</v>
      </c>
    </row>
    <row r="217" spans="1:6" ht="12.75" customHeight="1" x14ac:dyDescent="0.2">
      <c r="A217" s="63">
        <v>3431</v>
      </c>
      <c r="B217" s="182" t="s">
        <v>483</v>
      </c>
      <c r="C217" s="247" t="s">
        <v>484</v>
      </c>
      <c r="D217" s="194">
        <v>2961.91</v>
      </c>
      <c r="E217" s="194">
        <v>3354.23</v>
      </c>
      <c r="F217" s="45">
        <f t="shared" si="26"/>
        <v>113.24550712209351</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0</v>
      </c>
      <c r="E219" s="194">
        <v>0</v>
      </c>
      <c r="F219" s="45" t="str">
        <f t="shared" si="26"/>
        <v>-</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30850.9</v>
      </c>
      <c r="E221" s="60">
        <f t="shared" si="41"/>
        <v>26190.74</v>
      </c>
      <c r="F221" s="45">
        <f t="shared" si="26"/>
        <v>84.894573578080383</v>
      </c>
    </row>
    <row r="222" spans="1:6" ht="24" x14ac:dyDescent="0.2">
      <c r="A222" s="63">
        <v>351</v>
      </c>
      <c r="B222" s="65" t="s">
        <v>493</v>
      </c>
      <c r="C222" s="247" t="s">
        <v>494</v>
      </c>
      <c r="D222" s="60">
        <f t="shared" ref="D222:E222" si="42">SUM(D223:D224)</f>
        <v>30850.9</v>
      </c>
      <c r="E222" s="60">
        <f t="shared" si="42"/>
        <v>26190.74</v>
      </c>
      <c r="F222" s="45">
        <f t="shared" si="26"/>
        <v>84.894573578080383</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30850.9</v>
      </c>
      <c r="E224" s="194">
        <v>26190.74</v>
      </c>
      <c r="F224" s="45">
        <f t="shared" si="26"/>
        <v>84.894573578080383</v>
      </c>
    </row>
    <row r="225" spans="1:6" ht="36" x14ac:dyDescent="0.2">
      <c r="A225" s="63">
        <v>352</v>
      </c>
      <c r="B225" s="65" t="s">
        <v>499</v>
      </c>
      <c r="C225" s="247" t="s">
        <v>500</v>
      </c>
      <c r="D225" s="60">
        <f t="shared" ref="D225:E225" si="43">SUM(D226:D228)</f>
        <v>0</v>
      </c>
      <c r="E225" s="60">
        <f t="shared" si="43"/>
        <v>0</v>
      </c>
      <c r="F225" s="45" t="str">
        <f t="shared" si="26"/>
        <v>-</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33439.94</v>
      </c>
      <c r="E230" s="60">
        <f>E231+E234+E237+E242+E246+E250+E254+E257</f>
        <v>33101.94</v>
      </c>
      <c r="F230" s="45">
        <f t="shared" ref="F230:F245" si="44">IF(D230&lt;&gt;0,IF(E230/D230&gt;=100,"&gt;&gt;100",E230/D230*100),"-")</f>
        <v>98.989232636182962</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33439.94</v>
      </c>
      <c r="E237" s="60">
        <f t="shared" si="47"/>
        <v>33101.94</v>
      </c>
      <c r="F237" s="45">
        <f t="shared" si="44"/>
        <v>98.989232636182962</v>
      </c>
    </row>
    <row r="238" spans="1:6" ht="12" x14ac:dyDescent="0.2">
      <c r="A238" s="63">
        <v>3631</v>
      </c>
      <c r="B238" s="65" t="s">
        <v>525</v>
      </c>
      <c r="C238" s="247" t="s">
        <v>526</v>
      </c>
      <c r="D238" s="194">
        <v>33439.94</v>
      </c>
      <c r="E238" s="194">
        <v>33101.94</v>
      </c>
      <c r="F238" s="45">
        <f t="shared" si="44"/>
        <v>98.989232636182962</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7" t="s">
        <v>540</v>
      </c>
      <c r="D247" s="194">
        <v>0</v>
      </c>
      <c r="E247" s="194">
        <v>0</v>
      </c>
      <c r="F247" s="45" t="str">
        <f t="shared" si="49"/>
        <v>-</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99797.84</v>
      </c>
      <c r="E262" s="60">
        <f t="shared" si="55"/>
        <v>118827.39</v>
      </c>
      <c r="F262" s="45">
        <f t="shared" ref="F262:F268" si="56">IF(D262&lt;&gt;0,IF(E262/D262&gt;=100,"&gt;&gt;100",E262/D262*100),"-")</f>
        <v>119.06809806705236</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99797.84</v>
      </c>
      <c r="E269" s="60">
        <f t="shared" si="58"/>
        <v>118827.39</v>
      </c>
      <c r="F269" s="45">
        <f t="shared" ref="F269:F272" si="59">IF(D269&lt;&gt;0,IF(E269/D269&gt;=100,"&gt;&gt;100",E269/D269*100),"-")</f>
        <v>119.06809806705236</v>
      </c>
    </row>
    <row r="270" spans="1:6" ht="12.75" customHeight="1" x14ac:dyDescent="0.2">
      <c r="A270" s="63">
        <v>3721</v>
      </c>
      <c r="B270" s="65" t="s">
        <v>580</v>
      </c>
      <c r="C270" s="247" t="s">
        <v>581</v>
      </c>
      <c r="D270" s="194">
        <v>66799.61</v>
      </c>
      <c r="E270" s="194">
        <v>82581.86</v>
      </c>
      <c r="F270" s="45">
        <f t="shared" si="59"/>
        <v>123.62626069224056</v>
      </c>
    </row>
    <row r="271" spans="1:6" ht="12.75" customHeight="1" x14ac:dyDescent="0.2">
      <c r="A271" s="63">
        <v>3722</v>
      </c>
      <c r="B271" s="65" t="s">
        <v>582</v>
      </c>
      <c r="C271" s="247" t="s">
        <v>583</v>
      </c>
      <c r="D271" s="194">
        <v>32998.230000000003</v>
      </c>
      <c r="E271" s="194">
        <v>36245.53</v>
      </c>
      <c r="F271" s="45">
        <f t="shared" si="59"/>
        <v>109.84083085668533</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184822.19</v>
      </c>
      <c r="E273" s="60">
        <f t="shared" si="60"/>
        <v>166694.76999999999</v>
      </c>
      <c r="F273" s="45">
        <f t="shared" ref="F273:F277" si="61">IF(D273&lt;&gt;0,IF(E273/D273&gt;=100,"&gt;&gt;100",E273/D273*100),"-")</f>
        <v>90.191967750192759</v>
      </c>
    </row>
    <row r="274" spans="1:6" ht="12.75" customHeight="1" x14ac:dyDescent="0.2">
      <c r="A274" s="63">
        <v>381</v>
      </c>
      <c r="B274" s="64" t="s">
        <v>588</v>
      </c>
      <c r="C274" s="247" t="s">
        <v>589</v>
      </c>
      <c r="D274" s="60">
        <f t="shared" ref="D274:E274" si="62">SUM(D275:D277)</f>
        <v>132454.03</v>
      </c>
      <c r="E274" s="60">
        <f t="shared" si="62"/>
        <v>149676.49</v>
      </c>
      <c r="F274" s="45">
        <f t="shared" si="61"/>
        <v>113.00259418305355</v>
      </c>
    </row>
    <row r="275" spans="1:6" ht="12.75" customHeight="1" x14ac:dyDescent="0.2">
      <c r="A275" s="63">
        <v>3811</v>
      </c>
      <c r="B275" s="64" t="s">
        <v>590</v>
      </c>
      <c r="C275" s="247" t="s">
        <v>591</v>
      </c>
      <c r="D275" s="194">
        <v>130924.75</v>
      </c>
      <c r="E275" s="194">
        <v>145944</v>
      </c>
      <c r="F275" s="45">
        <f t="shared" si="61"/>
        <v>111.47166597606642</v>
      </c>
    </row>
    <row r="276" spans="1:6" ht="12.75" customHeight="1" x14ac:dyDescent="0.2">
      <c r="A276" s="63">
        <v>3812</v>
      </c>
      <c r="B276" s="64" t="s">
        <v>592</v>
      </c>
      <c r="C276" s="247" t="s">
        <v>593</v>
      </c>
      <c r="D276" s="194">
        <v>1529.28</v>
      </c>
      <c r="E276" s="194">
        <v>3732.49</v>
      </c>
      <c r="F276" s="45">
        <f t="shared" si="61"/>
        <v>244.06845051265952</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14000</v>
      </c>
      <c r="E283" s="60">
        <f t="shared" si="65"/>
        <v>15000</v>
      </c>
      <c r="F283" s="45">
        <f t="shared" ref="F283:F294" si="66">IF(D283&lt;&gt;0,IF(E283/D283&gt;=100,"&gt;&gt;100",E283/D283*100),"-")</f>
        <v>107.14285714285714</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14000</v>
      </c>
      <c r="E287" s="194">
        <v>15000</v>
      </c>
      <c r="F287" s="45">
        <f t="shared" si="66"/>
        <v>107.14285714285714</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38368.160000000003</v>
      </c>
      <c r="E289" s="60">
        <f t="shared" si="67"/>
        <v>2018.28</v>
      </c>
      <c r="F289" s="45">
        <f t="shared" si="66"/>
        <v>5.2602991647240831</v>
      </c>
    </row>
    <row r="290" spans="1:6" ht="24" x14ac:dyDescent="0.2">
      <c r="A290" s="63">
        <v>3861</v>
      </c>
      <c r="B290" s="64" t="s">
        <v>619</v>
      </c>
      <c r="C290" s="247" t="s">
        <v>620</v>
      </c>
      <c r="D290" s="194">
        <v>38368.160000000003</v>
      </c>
      <c r="E290" s="194">
        <v>2018.28</v>
      </c>
      <c r="F290" s="45">
        <f t="shared" si="66"/>
        <v>5.2602991647240831</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1982797.8399999996</v>
      </c>
      <c r="E299" s="60">
        <f>E152-E297+E298</f>
        <v>2314794.3200000003</v>
      </c>
      <c r="F299" s="45">
        <f t="shared" si="68"/>
        <v>116.74383909960284</v>
      </c>
    </row>
    <row r="300" spans="1:6" ht="12.75" customHeight="1" x14ac:dyDescent="0.2">
      <c r="A300" s="63" t="s">
        <v>629</v>
      </c>
      <c r="B300" s="64" t="s">
        <v>640</v>
      </c>
      <c r="C300" s="247" t="s">
        <v>641</v>
      </c>
      <c r="D300" s="60">
        <f>IF(D6&gt;=D299,D6-D299,0)</f>
        <v>356379.11000000057</v>
      </c>
      <c r="E300" s="60">
        <f>IF(E6&gt;=E299,E6-E299,0)</f>
        <v>1383096.9999999995</v>
      </c>
      <c r="F300" s="45">
        <f t="shared" si="68"/>
        <v>388.09710254902348</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915808.9</v>
      </c>
      <c r="E302" s="194">
        <v>553140.6</v>
      </c>
      <c r="F302" s="45">
        <f t="shared" si="68"/>
        <v>60.399129119623097</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216469.5</v>
      </c>
      <c r="E304" s="194">
        <v>752663.41</v>
      </c>
      <c r="F304" s="45">
        <f t="shared" si="68"/>
        <v>347.69951886986388</v>
      </c>
    </row>
    <row r="305" spans="1:6" ht="12" x14ac:dyDescent="0.2">
      <c r="A305" s="63">
        <v>9661</v>
      </c>
      <c r="B305" s="220" t="s">
        <v>650</v>
      </c>
      <c r="C305" s="247" t="s">
        <v>651</v>
      </c>
      <c r="D305" s="194">
        <v>2612.23</v>
      </c>
      <c r="E305" s="194">
        <v>3803.55</v>
      </c>
      <c r="F305" s="45">
        <f t="shared" si="68"/>
        <v>145.60547884374654</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87282.82</v>
      </c>
      <c r="E308" s="60">
        <f t="shared" si="71"/>
        <v>226645.84</v>
      </c>
      <c r="F308" s="45">
        <f t="shared" ref="F308:F428" si="72">IF(D308&lt;&gt;0,IF(E308/D308&gt;=100,"&gt;&gt;100",E308/D308*100),"-")</f>
        <v>259.66832877306206</v>
      </c>
    </row>
    <row r="309" spans="1:6" ht="12.75" customHeight="1" x14ac:dyDescent="0.2">
      <c r="A309" s="63">
        <v>71</v>
      </c>
      <c r="B309" s="64" t="s">
        <v>657</v>
      </c>
      <c r="C309" s="247" t="s">
        <v>658</v>
      </c>
      <c r="D309" s="60">
        <f t="shared" ref="D309:E309" si="73">D310+D314</f>
        <v>86716.3</v>
      </c>
      <c r="E309" s="60">
        <f t="shared" si="73"/>
        <v>226378.5</v>
      </c>
      <c r="F309" s="45">
        <f t="shared" si="72"/>
        <v>261.05645651394258</v>
      </c>
    </row>
    <row r="310" spans="1:6" ht="24" x14ac:dyDescent="0.2">
      <c r="A310" s="63">
        <v>711</v>
      </c>
      <c r="B310" s="64" t="s">
        <v>659</v>
      </c>
      <c r="C310" s="247" t="s">
        <v>660</v>
      </c>
      <c r="D310" s="60">
        <f t="shared" ref="D310:E310" si="74">SUM(D311:D313)</f>
        <v>86716.3</v>
      </c>
      <c r="E310" s="60">
        <f t="shared" si="74"/>
        <v>226378.5</v>
      </c>
      <c r="F310" s="45">
        <f t="shared" si="72"/>
        <v>261.05645651394258</v>
      </c>
    </row>
    <row r="311" spans="1:6" ht="12.75" customHeight="1" x14ac:dyDescent="0.2">
      <c r="A311" s="63">
        <v>7111</v>
      </c>
      <c r="B311" s="64" t="s">
        <v>661</v>
      </c>
      <c r="C311" s="247" t="s">
        <v>662</v>
      </c>
      <c r="D311" s="194">
        <v>86716.3</v>
      </c>
      <c r="E311" s="194">
        <v>226378.5</v>
      </c>
      <c r="F311" s="45">
        <f t="shared" si="72"/>
        <v>261.05645651394258</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566.52</v>
      </c>
      <c r="E321" s="60">
        <f t="shared" si="76"/>
        <v>267.33999999999997</v>
      </c>
      <c r="F321" s="45">
        <f t="shared" si="72"/>
        <v>47.189860905175458</v>
      </c>
    </row>
    <row r="322" spans="1:6" ht="12.75" customHeight="1" x14ac:dyDescent="0.2">
      <c r="A322" s="63">
        <v>721</v>
      </c>
      <c r="B322" s="64" t="s">
        <v>683</v>
      </c>
      <c r="C322" s="247" t="s">
        <v>684</v>
      </c>
      <c r="D322" s="60">
        <f t="shared" ref="D322:E322" si="77">SUM(D323:D326)</f>
        <v>566.52</v>
      </c>
      <c r="E322" s="60">
        <f t="shared" si="77"/>
        <v>267.33999999999997</v>
      </c>
      <c r="F322" s="45">
        <f t="shared" si="72"/>
        <v>47.189860905175458</v>
      </c>
    </row>
    <row r="323" spans="1:6" ht="12.75" customHeight="1" x14ac:dyDescent="0.2">
      <c r="A323" s="63">
        <v>7211</v>
      </c>
      <c r="B323" s="64" t="s">
        <v>685</v>
      </c>
      <c r="C323" s="247" t="s">
        <v>686</v>
      </c>
      <c r="D323" s="194">
        <v>566.52</v>
      </c>
      <c r="E323" s="194">
        <v>267.33999999999997</v>
      </c>
      <c r="F323" s="45">
        <f t="shared" si="72"/>
        <v>47.189860905175458</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843541.9</v>
      </c>
      <c r="E360" s="60">
        <f t="shared" si="86"/>
        <v>2151777.2399999998</v>
      </c>
      <c r="F360" s="45">
        <f t="shared" si="72"/>
        <v>255.0883649051695</v>
      </c>
    </row>
    <row r="361" spans="1:6" ht="12.75" customHeight="1" x14ac:dyDescent="0.2">
      <c r="A361" s="63">
        <v>41</v>
      </c>
      <c r="B361" s="64" t="s">
        <v>761</v>
      </c>
      <c r="C361" s="247" t="s">
        <v>762</v>
      </c>
      <c r="D361" s="60">
        <f t="shared" ref="D361:E361" si="87">D362+D366</f>
        <v>85109.9</v>
      </c>
      <c r="E361" s="60">
        <f t="shared" si="87"/>
        <v>0</v>
      </c>
      <c r="F361" s="45">
        <f t="shared" si="72"/>
        <v>0</v>
      </c>
    </row>
    <row r="362" spans="1:6" ht="12.75" customHeight="1" x14ac:dyDescent="0.2">
      <c r="A362" s="63">
        <v>411</v>
      </c>
      <c r="B362" s="64" t="s">
        <v>763</v>
      </c>
      <c r="C362" s="247" t="s">
        <v>764</v>
      </c>
      <c r="D362" s="60">
        <f t="shared" ref="D362:E362" si="88">SUM(D363:D365)</f>
        <v>85109.9</v>
      </c>
      <c r="E362" s="60">
        <f t="shared" si="88"/>
        <v>0</v>
      </c>
      <c r="F362" s="45">
        <f t="shared" si="72"/>
        <v>0</v>
      </c>
    </row>
    <row r="363" spans="1:6" ht="12.75" customHeight="1" x14ac:dyDescent="0.2">
      <c r="A363" s="63">
        <v>4111</v>
      </c>
      <c r="B363" s="64" t="s">
        <v>661</v>
      </c>
      <c r="C363" s="247" t="s">
        <v>765</v>
      </c>
      <c r="D363" s="194">
        <v>85109.9</v>
      </c>
      <c r="E363" s="194"/>
      <c r="F363" s="45">
        <f t="shared" si="72"/>
        <v>0</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758432</v>
      </c>
      <c r="E373" s="60">
        <f t="shared" si="90"/>
        <v>2151777.2399999998</v>
      </c>
      <c r="F373" s="45">
        <f t="shared" si="72"/>
        <v>283.71393084679971</v>
      </c>
    </row>
    <row r="374" spans="1:6" ht="12.75" customHeight="1" x14ac:dyDescent="0.2">
      <c r="A374" s="63">
        <v>421</v>
      </c>
      <c r="B374" s="64" t="s">
        <v>779</v>
      </c>
      <c r="C374" s="247" t="s">
        <v>780</v>
      </c>
      <c r="D374" s="60">
        <f t="shared" ref="D374:E374" si="91">SUM(D375:D378)</f>
        <v>711341.12</v>
      </c>
      <c r="E374" s="60">
        <f t="shared" si="91"/>
        <v>2099347.96</v>
      </c>
      <c r="F374" s="45">
        <f t="shared" si="72"/>
        <v>295.1253485810015</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24470.73</v>
      </c>
      <c r="E376" s="194">
        <v>1620916.19</v>
      </c>
      <c r="F376" s="45">
        <f t="shared" si="72"/>
        <v>6623.8979793410335</v>
      </c>
    </row>
    <row r="377" spans="1:6" ht="12.75" customHeight="1" x14ac:dyDescent="0.2">
      <c r="A377" s="63">
        <v>4213</v>
      </c>
      <c r="B377" s="64" t="s">
        <v>689</v>
      </c>
      <c r="C377" s="247" t="s">
        <v>783</v>
      </c>
      <c r="D377" s="194">
        <v>619010.72</v>
      </c>
      <c r="E377" s="194">
        <v>397333.07</v>
      </c>
      <c r="F377" s="45">
        <f t="shared" si="72"/>
        <v>64.188398869732026</v>
      </c>
    </row>
    <row r="378" spans="1:6" ht="12.75" customHeight="1" x14ac:dyDescent="0.2">
      <c r="A378" s="63">
        <v>4214</v>
      </c>
      <c r="B378" s="64" t="s">
        <v>691</v>
      </c>
      <c r="C378" s="247" t="s">
        <v>784</v>
      </c>
      <c r="D378" s="194">
        <v>67859.67</v>
      </c>
      <c r="E378" s="194">
        <v>81098.7</v>
      </c>
      <c r="F378" s="45">
        <f t="shared" si="72"/>
        <v>119.50942290170288</v>
      </c>
    </row>
    <row r="379" spans="1:6" ht="12.75" customHeight="1" x14ac:dyDescent="0.2">
      <c r="A379" s="63">
        <v>422</v>
      </c>
      <c r="B379" s="64" t="s">
        <v>785</v>
      </c>
      <c r="C379" s="247" t="s">
        <v>786</v>
      </c>
      <c r="D379" s="60">
        <f t="shared" ref="D379:E379" si="92">SUM(D380:D387)</f>
        <v>28165.5</v>
      </c>
      <c r="E379" s="60">
        <f t="shared" si="92"/>
        <v>48409.279999999999</v>
      </c>
      <c r="F379" s="45">
        <f t="shared" si="72"/>
        <v>171.87438532956986</v>
      </c>
    </row>
    <row r="380" spans="1:6" ht="12.75" customHeight="1" x14ac:dyDescent="0.2">
      <c r="A380" s="63">
        <v>4221</v>
      </c>
      <c r="B380" s="64" t="s">
        <v>695</v>
      </c>
      <c r="C380" s="247" t="s">
        <v>787</v>
      </c>
      <c r="D380" s="194">
        <v>1935</v>
      </c>
      <c r="E380" s="194">
        <v>638.57000000000005</v>
      </c>
      <c r="F380" s="45">
        <f t="shared" si="72"/>
        <v>33.001033591731272</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26230.5</v>
      </c>
      <c r="E382" s="194">
        <v>7015.95</v>
      </c>
      <c r="F382" s="45">
        <f t="shared" si="72"/>
        <v>26.747297992794643</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c r="E386" s="194">
        <v>40754.76</v>
      </c>
      <c r="F386" s="45" t="str">
        <f t="shared" si="72"/>
        <v>-</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0</v>
      </c>
      <c r="F388" s="45" t="str">
        <f t="shared" si="72"/>
        <v>-</v>
      </c>
    </row>
    <row r="389" spans="1:6" ht="12.75" customHeight="1" x14ac:dyDescent="0.2">
      <c r="A389" s="63">
        <v>4231</v>
      </c>
      <c r="B389" s="64" t="s">
        <v>713</v>
      </c>
      <c r="C389" s="247" t="s">
        <v>798</v>
      </c>
      <c r="D389" s="194">
        <v>0</v>
      </c>
      <c r="E389" s="194">
        <v>0</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676</v>
      </c>
      <c r="E393" s="60">
        <f t="shared" si="94"/>
        <v>0</v>
      </c>
      <c r="F393" s="45">
        <f t="shared" si="72"/>
        <v>0</v>
      </c>
    </row>
    <row r="394" spans="1:6" ht="12.75" customHeight="1" x14ac:dyDescent="0.2">
      <c r="A394" s="63">
        <v>4241</v>
      </c>
      <c r="B394" s="64" t="s">
        <v>804</v>
      </c>
      <c r="C394" s="247" t="s">
        <v>805</v>
      </c>
      <c r="D394" s="194">
        <v>500</v>
      </c>
      <c r="E394" s="194"/>
      <c r="F394" s="45">
        <f t="shared" si="72"/>
        <v>0</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176</v>
      </c>
      <c r="E397" s="194">
        <v>0</v>
      </c>
      <c r="F397" s="45">
        <f t="shared" si="72"/>
        <v>0</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18249.38</v>
      </c>
      <c r="E401" s="60">
        <f t="shared" si="96"/>
        <v>4020</v>
      </c>
      <c r="F401" s="45">
        <f t="shared" si="72"/>
        <v>22.028145613713999</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c r="E403" s="194">
        <v>2600</v>
      </c>
      <c r="F403" s="45" t="str">
        <f t="shared" si="72"/>
        <v>-</v>
      </c>
    </row>
    <row r="404" spans="1:6" ht="12.75" customHeight="1" x14ac:dyDescent="0.2">
      <c r="A404" s="63">
        <v>4263</v>
      </c>
      <c r="B404" s="64" t="s">
        <v>743</v>
      </c>
      <c r="C404" s="247" t="s">
        <v>818</v>
      </c>
      <c r="D404" s="194">
        <v>6038.88</v>
      </c>
      <c r="E404" s="194"/>
      <c r="F404" s="45">
        <f t="shared" si="72"/>
        <v>0</v>
      </c>
    </row>
    <row r="405" spans="1:6" ht="12.75" customHeight="1" x14ac:dyDescent="0.2">
      <c r="A405" s="63">
        <v>4264</v>
      </c>
      <c r="B405" s="64" t="s">
        <v>745</v>
      </c>
      <c r="C405" s="247" t="s">
        <v>819</v>
      </c>
      <c r="D405" s="194">
        <v>12210.5</v>
      </c>
      <c r="E405" s="194">
        <v>1420</v>
      </c>
      <c r="F405" s="45">
        <f t="shared" si="72"/>
        <v>11.629335408050448</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0</v>
      </c>
      <c r="E412" s="60">
        <f t="shared" si="100"/>
        <v>0</v>
      </c>
      <c r="F412" s="45" t="str">
        <f t="shared" si="72"/>
        <v>-</v>
      </c>
    </row>
    <row r="413" spans="1:6" ht="12.75" customHeight="1" x14ac:dyDescent="0.2">
      <c r="A413" s="63">
        <v>451</v>
      </c>
      <c r="B413" s="64" t="s">
        <v>832</v>
      </c>
      <c r="C413" s="247" t="s">
        <v>833</v>
      </c>
      <c r="D413" s="194">
        <v>0</v>
      </c>
      <c r="E413" s="194">
        <v>0</v>
      </c>
      <c r="F413" s="45" t="str">
        <f t="shared" si="72"/>
        <v>-</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756259.08000000007</v>
      </c>
      <c r="E418" s="60">
        <f t="shared" si="102"/>
        <v>1925131.3999999997</v>
      </c>
      <c r="F418" s="45">
        <f t="shared" si="72"/>
        <v>254.559773351746</v>
      </c>
    </row>
    <row r="419" spans="1:6" ht="12.75" customHeight="1" x14ac:dyDescent="0.2">
      <c r="A419" s="63">
        <v>92212</v>
      </c>
      <c r="B419" s="64" t="s">
        <v>844</v>
      </c>
      <c r="C419" s="247" t="s">
        <v>845</v>
      </c>
      <c r="D419" s="194">
        <v>64026.63</v>
      </c>
      <c r="E419" s="194">
        <v>0</v>
      </c>
      <c r="F419" s="45">
        <f t="shared" si="72"/>
        <v>0</v>
      </c>
    </row>
    <row r="420" spans="1:6" ht="12.75" customHeight="1" x14ac:dyDescent="0.2">
      <c r="A420" s="63">
        <v>92222</v>
      </c>
      <c r="B420" s="64" t="s">
        <v>846</v>
      </c>
      <c r="C420" s="247" t="s">
        <v>847</v>
      </c>
      <c r="D420" s="194">
        <v>0</v>
      </c>
      <c r="E420" s="194">
        <v>5476</v>
      </c>
      <c r="F420" s="45" t="str">
        <f t="shared" si="72"/>
        <v>-</v>
      </c>
    </row>
    <row r="421" spans="1:6" ht="12.75" customHeight="1" x14ac:dyDescent="0.2">
      <c r="A421" s="63">
        <v>97</v>
      </c>
      <c r="B421" s="220" t="s">
        <v>848</v>
      </c>
      <c r="C421" s="247" t="s">
        <v>849</v>
      </c>
      <c r="D421" s="194">
        <v>5939.12</v>
      </c>
      <c r="E421" s="194">
        <v>5870.18</v>
      </c>
      <c r="F421" s="45">
        <f t="shared" si="72"/>
        <v>98.839221972278722</v>
      </c>
    </row>
    <row r="422" spans="1:6" ht="12.75" customHeight="1" x14ac:dyDescent="0.2">
      <c r="A422" s="63" t="s">
        <v>629</v>
      </c>
      <c r="B422" s="64" t="s">
        <v>850</v>
      </c>
      <c r="C422" s="247" t="s">
        <v>851</v>
      </c>
      <c r="D422" s="60">
        <f>D6+D308</f>
        <v>2426459.77</v>
      </c>
      <c r="E422" s="60">
        <f>E6+E308</f>
        <v>3924537.1599999997</v>
      </c>
      <c r="F422" s="45">
        <f t="shared" si="72"/>
        <v>161.73922224146332</v>
      </c>
    </row>
    <row r="423" spans="1:6" ht="12.75" customHeight="1" x14ac:dyDescent="0.2">
      <c r="A423" s="63" t="s">
        <v>629</v>
      </c>
      <c r="B423" s="64" t="s">
        <v>852</v>
      </c>
      <c r="C423" s="247" t="s">
        <v>853</v>
      </c>
      <c r="D423" s="60">
        <f t="shared" ref="D423:E423" si="103">D299+D360</f>
        <v>2826339.7399999998</v>
      </c>
      <c r="E423" s="60">
        <f t="shared" si="103"/>
        <v>4466571.5600000005</v>
      </c>
      <c r="F423" s="45">
        <f t="shared" si="72"/>
        <v>158.03378117593184</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399879.96999999974</v>
      </c>
      <c r="E425" s="60">
        <f t="shared" si="105"/>
        <v>542034.40000000084</v>
      </c>
      <c r="F425" s="45">
        <f t="shared" si="72"/>
        <v>135.54927494868053</v>
      </c>
    </row>
    <row r="426" spans="1:6" ht="12.75" customHeight="1" x14ac:dyDescent="0.2">
      <c r="A426" s="251" t="s">
        <v>858</v>
      </c>
      <c r="B426" s="183" t="s">
        <v>859</v>
      </c>
      <c r="C426" s="252" t="s">
        <v>860</v>
      </c>
      <c r="D426" s="60">
        <f t="shared" ref="D426:E426" si="106">IF(D302-D303+D419-D420&gt;=0,D302-D303+D419-D420,0)</f>
        <v>979835.53</v>
      </c>
      <c r="E426" s="60">
        <f t="shared" si="106"/>
        <v>547664.6</v>
      </c>
      <c r="F426" s="45">
        <f t="shared" si="72"/>
        <v>55.893523273237498</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222408.62</v>
      </c>
      <c r="E428" s="81">
        <f t="shared" si="108"/>
        <v>758533.59000000008</v>
      </c>
      <c r="F428" s="61">
        <f t="shared" si="72"/>
        <v>341.05404277945706</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0</v>
      </c>
      <c r="E430" s="60">
        <f>E431+E466+E479+E491+E522</f>
        <v>1100000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1100000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1100000</v>
      </c>
      <c r="F497" s="45" t="str">
        <f t="shared" si="109"/>
        <v>-</v>
      </c>
    </row>
    <row r="498" spans="1:6" ht="12.75" customHeight="1" x14ac:dyDescent="0.2">
      <c r="A498" s="63">
        <v>8422</v>
      </c>
      <c r="B498" s="64" t="s">
        <v>1003</v>
      </c>
      <c r="C498" s="247" t="s">
        <v>1004</v>
      </c>
      <c r="D498" s="194"/>
      <c r="E498" s="194">
        <v>1100000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36361.25</v>
      </c>
      <c r="E535" s="60">
        <f>E536+E571+E584+E597+E629</f>
        <v>29088.99</v>
      </c>
      <c r="F535" s="45">
        <f t="shared" si="109"/>
        <v>79.999972498195191</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36361.25</v>
      </c>
      <c r="E597" s="60">
        <f t="shared" si="152"/>
        <v>29088.99</v>
      </c>
      <c r="F597" s="45">
        <f t="shared" si="109"/>
        <v>79.999972498195191</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36361.25</v>
      </c>
      <c r="E609" s="60">
        <f t="shared" si="156"/>
        <v>29088.99</v>
      </c>
      <c r="F609" s="45">
        <f t="shared" si="109"/>
        <v>79.999972498195191</v>
      </c>
    </row>
    <row r="610" spans="1:6" ht="24" x14ac:dyDescent="0.2">
      <c r="A610" s="63">
        <v>5443</v>
      </c>
      <c r="B610" s="64" t="s">
        <v>1217</v>
      </c>
      <c r="C610" s="247" t="s">
        <v>1218</v>
      </c>
      <c r="D610" s="194">
        <v>36361.25</v>
      </c>
      <c r="E610" s="194">
        <v>29088.99</v>
      </c>
      <c r="F610" s="45">
        <f t="shared" si="109"/>
        <v>79.999972498195191</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1070911.01</v>
      </c>
      <c r="F639" s="45" t="str">
        <f t="shared" si="109"/>
        <v>-</v>
      </c>
    </row>
    <row r="640" spans="1:6" ht="12.75" customHeight="1" x14ac:dyDescent="0.2">
      <c r="A640" s="63" t="s">
        <v>629</v>
      </c>
      <c r="B640" s="64" t="s">
        <v>1277</v>
      </c>
      <c r="C640" s="247" t="s">
        <v>1278</v>
      </c>
      <c r="D640" s="60">
        <f>IF(D535-D430&gt;=0,D535-D430,0)</f>
        <v>36361.25</v>
      </c>
      <c r="E640" s="60">
        <f>IF(E535-E430&gt;=0,E535-E430,0)</f>
        <v>0</v>
      </c>
      <c r="F640" s="45">
        <f t="shared" si="109"/>
        <v>0</v>
      </c>
    </row>
    <row r="641" spans="1:6" ht="12.75" customHeight="1" x14ac:dyDescent="0.2">
      <c r="A641" s="63">
        <v>92213</v>
      </c>
      <c r="B641" s="64" t="s">
        <v>1279</v>
      </c>
      <c r="C641" s="247" t="s">
        <v>1280</v>
      </c>
      <c r="D641" s="194">
        <v>4070.29</v>
      </c>
      <c r="E641" s="194">
        <v>0</v>
      </c>
      <c r="F641" s="45">
        <f t="shared" si="109"/>
        <v>0</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2426459.77</v>
      </c>
      <c r="E643" s="60">
        <f>E422+E430</f>
        <v>5024537.16</v>
      </c>
      <c r="F643" s="45">
        <f t="shared" si="109"/>
        <v>207.0727576909301</v>
      </c>
    </row>
    <row r="644" spans="1:6" ht="12.75" customHeight="1" x14ac:dyDescent="0.2">
      <c r="A644" s="63" t="s">
        <v>629</v>
      </c>
      <c r="B644" s="64" t="s">
        <v>1285</v>
      </c>
      <c r="C644" s="247" t="s">
        <v>1286</v>
      </c>
      <c r="D644" s="60">
        <f>D423+D535</f>
        <v>2862700.9899999998</v>
      </c>
      <c r="E644" s="60">
        <f>E423+E535</f>
        <v>4495660.5500000007</v>
      </c>
      <c r="F644" s="45">
        <f t="shared" si="109"/>
        <v>157.04261694477569</v>
      </c>
    </row>
    <row r="645" spans="1:6" ht="12.75" customHeight="1" x14ac:dyDescent="0.2">
      <c r="A645" s="63" t="s">
        <v>629</v>
      </c>
      <c r="B645" s="64" t="s">
        <v>1287</v>
      </c>
      <c r="C645" s="247" t="s">
        <v>1288</v>
      </c>
      <c r="D645" s="60">
        <f t="shared" ref="D645:E645" si="163">IF(D643&gt;=D644,D643-D644,0)</f>
        <v>0</v>
      </c>
      <c r="E645" s="60">
        <f t="shared" si="163"/>
        <v>528876.6099999994</v>
      </c>
      <c r="F645" s="45" t="str">
        <f t="shared" si="109"/>
        <v>-</v>
      </c>
    </row>
    <row r="646" spans="1:6" ht="12.75" customHeight="1" x14ac:dyDescent="0.2">
      <c r="A646" s="63" t="s">
        <v>629</v>
      </c>
      <c r="B646" s="64" t="s">
        <v>1289</v>
      </c>
      <c r="C646" s="247" t="s">
        <v>1290</v>
      </c>
      <c r="D646" s="60">
        <f t="shared" ref="D646:E646" si="164">IF(D644&gt;=D643,D644-D643,0)</f>
        <v>436241.21999999974</v>
      </c>
      <c r="E646" s="60">
        <f t="shared" si="164"/>
        <v>0</v>
      </c>
      <c r="F646" s="45">
        <f t="shared" si="109"/>
        <v>0</v>
      </c>
    </row>
    <row r="647" spans="1:6" ht="24" x14ac:dyDescent="0.2">
      <c r="A647" s="251" t="s">
        <v>1291</v>
      </c>
      <c r="B647" s="64" t="s">
        <v>1292</v>
      </c>
      <c r="C647" s="252" t="s">
        <v>1291</v>
      </c>
      <c r="D647" s="60">
        <f>IF(D426-D427+D641-D642&gt;=0,D426-D427+D641-D642,0)</f>
        <v>983905.82000000007</v>
      </c>
      <c r="E647" s="60">
        <f>IF(E426-E427+E641-E642&gt;=0,E426-E427+E641-E642,0)</f>
        <v>547664.6</v>
      </c>
      <c r="F647" s="45">
        <f t="shared" si="109"/>
        <v>55.662299060290131</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547664.60000000033</v>
      </c>
      <c r="E649" s="60">
        <f t="shared" si="165"/>
        <v>1076541.2099999995</v>
      </c>
      <c r="F649" s="45">
        <f t="shared" si="109"/>
        <v>196.56943501551842</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1215014</v>
      </c>
      <c r="E653" s="194">
        <v>837249.95</v>
      </c>
      <c r="F653" s="45">
        <f t="shared" ref="F653:F740" si="167">IF(D653&lt;&gt;0,IF(E653/D653&gt;=100,"&gt;&gt;100",E653/D653*100),"-")</f>
        <v>68.908666896019298</v>
      </c>
    </row>
    <row r="654" spans="1:6" ht="12.75" customHeight="1" x14ac:dyDescent="0.2">
      <c r="A654" s="63" t="s">
        <v>1304</v>
      </c>
      <c r="B654" s="64" t="s">
        <v>1305</v>
      </c>
      <c r="C654" s="247" t="s">
        <v>1304</v>
      </c>
      <c r="D654" s="194">
        <v>3448062</v>
      </c>
      <c r="E654" s="194">
        <v>7049553.3200000003</v>
      </c>
      <c r="F654" s="45">
        <f t="shared" si="167"/>
        <v>204.44972625202217</v>
      </c>
    </row>
    <row r="655" spans="1:6" ht="12.75" customHeight="1" x14ac:dyDescent="0.2">
      <c r="A655" s="63" t="s">
        <v>1306</v>
      </c>
      <c r="B655" s="64" t="s">
        <v>1307</v>
      </c>
      <c r="C655" s="247" t="s">
        <v>1306</v>
      </c>
      <c r="D655" s="194">
        <v>3825827</v>
      </c>
      <c r="E655" s="194">
        <v>6254731.2000000002</v>
      </c>
      <c r="F655" s="45">
        <f t="shared" si="167"/>
        <v>163.4870369203835</v>
      </c>
    </row>
    <row r="656" spans="1:6" ht="24" x14ac:dyDescent="0.2">
      <c r="A656" s="63">
        <v>11</v>
      </c>
      <c r="B656" s="64" t="s">
        <v>1308</v>
      </c>
      <c r="C656" s="247" t="s">
        <v>1309</v>
      </c>
      <c r="D656" s="60">
        <f t="shared" ref="D656:E656" si="168">+D653+D654-D655</f>
        <v>837249</v>
      </c>
      <c r="E656" s="60">
        <f t="shared" si="168"/>
        <v>1632072.0700000003</v>
      </c>
      <c r="F656" s="45">
        <f t="shared" si="167"/>
        <v>194.93269863565084</v>
      </c>
    </row>
    <row r="657" spans="1:6" ht="24" x14ac:dyDescent="0.2">
      <c r="A657" s="63" t="s">
        <v>629</v>
      </c>
      <c r="B657" s="64" t="s">
        <v>1310</v>
      </c>
      <c r="C657" s="247" t="s">
        <v>1311</v>
      </c>
      <c r="D657" s="253">
        <v>0</v>
      </c>
      <c r="E657" s="253">
        <v>0</v>
      </c>
      <c r="F657" s="45" t="str">
        <f t="shared" si="167"/>
        <v>-</v>
      </c>
    </row>
    <row r="658" spans="1:6" ht="24" x14ac:dyDescent="0.2">
      <c r="A658" s="63" t="s">
        <v>629</v>
      </c>
      <c r="B658" s="64" t="s">
        <v>1312</v>
      </c>
      <c r="C658" s="247" t="s">
        <v>1313</v>
      </c>
      <c r="D658" s="253">
        <v>36</v>
      </c>
      <c r="E658" s="253">
        <v>39</v>
      </c>
      <c r="F658" s="45">
        <f t="shared" si="167"/>
        <v>108.33333333333333</v>
      </c>
    </row>
    <row r="659" spans="1:6" ht="12.75" customHeight="1" x14ac:dyDescent="0.2">
      <c r="A659" s="63" t="s">
        <v>629</v>
      </c>
      <c r="B659" s="64" t="s">
        <v>1314</v>
      </c>
      <c r="C659" s="247" t="s">
        <v>1315</v>
      </c>
      <c r="D659" s="253">
        <v>0</v>
      </c>
      <c r="E659" s="253">
        <v>0</v>
      </c>
      <c r="F659" s="45" t="str">
        <f t="shared" si="167"/>
        <v>-</v>
      </c>
    </row>
    <row r="660" spans="1:6" ht="12.75" customHeight="1" x14ac:dyDescent="0.2">
      <c r="A660" s="63" t="s">
        <v>629</v>
      </c>
      <c r="B660" s="64" t="s">
        <v>1316</v>
      </c>
      <c r="C660" s="247" t="s">
        <v>1317</v>
      </c>
      <c r="D660" s="253">
        <v>36</v>
      </c>
      <c r="E660" s="253">
        <v>39</v>
      </c>
      <c r="F660" s="45">
        <f t="shared" si="167"/>
        <v>108.33333333333333</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875.95</v>
      </c>
      <c r="E662" s="192">
        <v>0</v>
      </c>
      <c r="F662" s="71">
        <f t="shared" si="167"/>
        <v>0</v>
      </c>
    </row>
    <row r="663" spans="1:6" ht="12.75" customHeight="1" x14ac:dyDescent="0.2">
      <c r="A663" s="70">
        <v>61316</v>
      </c>
      <c r="B663" s="65" t="s">
        <v>1323</v>
      </c>
      <c r="C663" s="277" t="s">
        <v>1324</v>
      </c>
      <c r="D663" s="192">
        <v>0</v>
      </c>
      <c r="E663" s="192">
        <v>0</v>
      </c>
      <c r="F663" s="71" t="str">
        <f t="shared" si="167"/>
        <v>-</v>
      </c>
    </row>
    <row r="664" spans="1:6" ht="12.75" customHeight="1" x14ac:dyDescent="0.2">
      <c r="A664" s="70" t="s">
        <v>1325</v>
      </c>
      <c r="B664" s="65" t="s">
        <v>1326</v>
      </c>
      <c r="C664" s="277" t="s">
        <v>1325</v>
      </c>
      <c r="D664" s="192">
        <v>0</v>
      </c>
      <c r="E664" s="192">
        <v>0</v>
      </c>
      <c r="F664" s="71" t="str">
        <f t="shared" si="167"/>
        <v>-</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57815.94</v>
      </c>
      <c r="E669" s="194">
        <v>79823.89</v>
      </c>
      <c r="F669" s="45">
        <f t="shared" si="167"/>
        <v>138.06554040287159</v>
      </c>
    </row>
    <row r="670" spans="1:6" ht="12.75" customHeight="1" x14ac:dyDescent="0.2">
      <c r="A670" s="63">
        <v>63312</v>
      </c>
      <c r="B670" s="64" t="s">
        <v>1337</v>
      </c>
      <c r="C670" s="247" t="s">
        <v>1338</v>
      </c>
      <c r="D670" s="194">
        <v>75000</v>
      </c>
      <c r="E670" s="194">
        <v>51568</v>
      </c>
      <c r="F670" s="45">
        <f t="shared" si="167"/>
        <v>68.757333333333335</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67810</v>
      </c>
      <c r="E673" s="194">
        <v>93118.94</v>
      </c>
      <c r="F673" s="45">
        <f t="shared" si="167"/>
        <v>137.32331514525882</v>
      </c>
    </row>
    <row r="674" spans="1:6" ht="12.75" customHeight="1" x14ac:dyDescent="0.2">
      <c r="A674" s="63">
        <v>63322</v>
      </c>
      <c r="B674" s="64" t="s">
        <v>1345</v>
      </c>
      <c r="C674" s="247" t="s">
        <v>1346</v>
      </c>
      <c r="D674" s="194">
        <v>50000</v>
      </c>
      <c r="E674" s="194">
        <v>50000</v>
      </c>
      <c r="F674" s="45">
        <f t="shared" si="167"/>
        <v>100</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0</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12930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0</v>
      </c>
      <c r="E702" s="192">
        <v>0</v>
      </c>
      <c r="F702" s="71" t="str">
        <f t="shared" si="167"/>
        <v>-</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851015.83</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0</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0</v>
      </c>
      <c r="E722" s="192">
        <v>0</v>
      </c>
      <c r="F722" s="71" t="str">
        <f t="shared" si="167"/>
        <v>-</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24858.16</v>
      </c>
      <c r="F732" s="71" t="str">
        <f t="shared" si="167"/>
        <v>-</v>
      </c>
    </row>
    <row r="733" spans="1:6" ht="12.75" customHeight="1" x14ac:dyDescent="0.2">
      <c r="A733" s="70">
        <v>31215</v>
      </c>
      <c r="B733" s="65" t="s">
        <v>1443</v>
      </c>
      <c r="C733" s="278" t="s">
        <v>1444</v>
      </c>
      <c r="D733" s="192">
        <v>1001.44</v>
      </c>
      <c r="E733" s="192">
        <v>1120</v>
      </c>
      <c r="F733" s="71">
        <f t="shared" si="167"/>
        <v>111.83895190925068</v>
      </c>
    </row>
    <row r="734" spans="1:6" ht="12.75" customHeight="1" x14ac:dyDescent="0.2">
      <c r="A734" s="70">
        <v>32121</v>
      </c>
      <c r="B734" s="65" t="s">
        <v>1445</v>
      </c>
      <c r="C734" s="278" t="s">
        <v>1446</v>
      </c>
      <c r="D734" s="192">
        <v>12066.91</v>
      </c>
      <c r="E734" s="192">
        <v>10048.81</v>
      </c>
      <c r="F734" s="71">
        <f t="shared" si="167"/>
        <v>83.275751621583311</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480.19</v>
      </c>
      <c r="E736" s="194">
        <v>221</v>
      </c>
      <c r="F736" s="45">
        <f t="shared" si="167"/>
        <v>46.023449051417145</v>
      </c>
    </row>
    <row r="737" spans="1:6" ht="12.75" customHeight="1" x14ac:dyDescent="0.2">
      <c r="A737" s="63" t="s">
        <v>1451</v>
      </c>
      <c r="B737" s="64" t="s">
        <v>1452</v>
      </c>
      <c r="C737" s="247" t="s">
        <v>1451</v>
      </c>
      <c r="D737" s="194">
        <v>94.62</v>
      </c>
      <c r="E737" s="194">
        <v>94.62</v>
      </c>
      <c r="F737" s="45">
        <f t="shared" si="167"/>
        <v>100</v>
      </c>
    </row>
    <row r="738" spans="1:6" ht="12.75" customHeight="1" x14ac:dyDescent="0.2">
      <c r="A738" s="63" t="s">
        <v>1453</v>
      </c>
      <c r="B738" s="64" t="s">
        <v>1454</v>
      </c>
      <c r="C738" s="247" t="s">
        <v>1453</v>
      </c>
      <c r="D738" s="194">
        <v>9162.2999999999993</v>
      </c>
      <c r="E738" s="194">
        <v>4995.05</v>
      </c>
      <c r="F738" s="45">
        <f t="shared" si="167"/>
        <v>54.517424664112724</v>
      </c>
    </row>
    <row r="739" spans="1:6" ht="12.75" customHeight="1" x14ac:dyDescent="0.2">
      <c r="A739" s="70" t="s">
        <v>1455</v>
      </c>
      <c r="B739" s="65" t="s">
        <v>1456</v>
      </c>
      <c r="C739" s="278" t="s">
        <v>1455</v>
      </c>
      <c r="D739" s="192">
        <v>20172.88</v>
      </c>
      <c r="E739" s="192">
        <v>11950.07</v>
      </c>
      <c r="F739" s="71">
        <f t="shared" si="167"/>
        <v>59.238294185064298</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895.85</v>
      </c>
      <c r="E741" s="192">
        <v>15407.49</v>
      </c>
      <c r="F741" s="71">
        <f t="shared" ref="F741:F1006" si="169">IF(D741&lt;&gt;0,IF(E741/D741&gt;=100,"&gt;&gt;100",E741/D741*100),"-")</f>
        <v>1719.8738628118545</v>
      </c>
    </row>
    <row r="742" spans="1:6" ht="12.75" customHeight="1" x14ac:dyDescent="0.2">
      <c r="A742" s="70" t="s">
        <v>1461</v>
      </c>
      <c r="B742" s="65" t="s">
        <v>1462</v>
      </c>
      <c r="C742" s="278" t="s">
        <v>1461</v>
      </c>
      <c r="D742" s="192">
        <v>0</v>
      </c>
      <c r="E742" s="192">
        <v>0</v>
      </c>
      <c r="F742" s="71" t="str">
        <f t="shared" si="169"/>
        <v>-</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1534.97</v>
      </c>
      <c r="E760" s="194">
        <v>11759.63</v>
      </c>
      <c r="F760" s="45">
        <f t="shared" si="169"/>
        <v>766.11464719180174</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33439.94</v>
      </c>
      <c r="E780" s="192">
        <v>33101.94</v>
      </c>
      <c r="F780" s="71">
        <f t="shared" si="169"/>
        <v>98.989232636182962</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3300</v>
      </c>
      <c r="E843" s="194">
        <v>3240</v>
      </c>
      <c r="F843" s="45">
        <f t="shared" si="169"/>
        <v>98.181818181818187</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0</v>
      </c>
      <c r="E846" s="194">
        <v>0</v>
      </c>
      <c r="F846" s="45" t="str">
        <f t="shared" si="169"/>
        <v>-</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63499.61</v>
      </c>
      <c r="E850" s="194">
        <v>79341.86</v>
      </c>
      <c r="F850" s="45">
        <f t="shared" si="169"/>
        <v>124.94857842433993</v>
      </c>
    </row>
    <row r="851" spans="1:6" ht="12.75" customHeight="1" x14ac:dyDescent="0.2">
      <c r="A851" s="63">
        <v>37221</v>
      </c>
      <c r="B851" s="64" t="s">
        <v>1678</v>
      </c>
      <c r="C851" s="247" t="s">
        <v>1679</v>
      </c>
      <c r="D851" s="194">
        <v>18148.830000000002</v>
      </c>
      <c r="E851" s="194">
        <v>21793.58</v>
      </c>
      <c r="F851" s="45">
        <f t="shared" si="169"/>
        <v>120.08256179599456</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14849.4</v>
      </c>
      <c r="E855" s="194">
        <v>14451.95</v>
      </c>
      <c r="F855" s="45">
        <f t="shared" si="169"/>
        <v>97.323460880574302</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38368.160000000003</v>
      </c>
      <c r="E857" s="194">
        <v>990</v>
      </c>
      <c r="F857" s="45">
        <f t="shared" si="169"/>
        <v>2.5802644692891183</v>
      </c>
    </row>
    <row r="858" spans="1:6" ht="12.75" customHeight="1" x14ac:dyDescent="0.2">
      <c r="A858" s="63">
        <v>38613</v>
      </c>
      <c r="B858" s="64" t="s">
        <v>1691</v>
      </c>
      <c r="C858" s="247" t="s">
        <v>1692</v>
      </c>
      <c r="D858" s="194">
        <v>0</v>
      </c>
      <c r="E858" s="194">
        <v>1028.28</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1100000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36361.25</v>
      </c>
      <c r="E981" s="192">
        <v>29088.99</v>
      </c>
      <c r="F981" s="71">
        <f t="shared" si="169"/>
        <v>79.999972498195191</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abSelected="1" topLeftCell="A196"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3653</v>
      </c>
      <c r="C1" s="268" t="s">
        <v>33</v>
      </c>
      <c r="D1" s="323">
        <v>23</v>
      </c>
      <c r="E1" s="268" t="s">
        <v>56</v>
      </c>
      <c r="F1" s="324" t="s">
        <v>3654</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209078656.34999999</v>
      </c>
      <c r="E6" s="180">
        <f t="shared" si="0"/>
        <v>213022529.81999999</v>
      </c>
      <c r="F6" s="181">
        <f t="shared" ref="F6:F298" si="1">IF(D6&gt;0,IF(E6/D6&gt;=100,"&gt;&gt;100",E6/D6*100),"-")</f>
        <v>101.88631089315876</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204311144.60999998</v>
      </c>
      <c r="E7" s="79">
        <f t="shared" si="2"/>
        <v>206908191.69</v>
      </c>
      <c r="F7" s="71">
        <f t="shared" si="1"/>
        <v>101.27112355273491</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197473462.91</v>
      </c>
      <c r="E8" s="79">
        <f>E9+E10-E11</f>
        <v>197214594.68000001</v>
      </c>
      <c r="F8" s="71">
        <f t="shared" si="1"/>
        <v>99.868909864553316</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197037749</v>
      </c>
      <c r="E9" s="192">
        <v>196812488.97</v>
      </c>
      <c r="F9" s="71">
        <f t="shared" si="1"/>
        <v>99.885676713653481</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435713.91</v>
      </c>
      <c r="E10" s="192">
        <v>435713.91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33608.199999999997</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6369170.370000001</v>
      </c>
      <c r="E12" s="79">
        <f t="shared" si="3"/>
        <v>9007357.1799999978</v>
      </c>
      <c r="F12" s="71">
        <f t="shared" si="1"/>
        <v>141.42120019942246</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6149749.3800000008</v>
      </c>
      <c r="E13" s="79">
        <f t="shared" si="4"/>
        <v>8781131.4699999988</v>
      </c>
      <c r="F13" s="71">
        <f t="shared" si="1"/>
        <v>142.78844433169402</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2253.85</v>
      </c>
      <c r="E14" s="192">
        <v>2253.85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1582544.94</v>
      </c>
      <c r="E15" s="192">
        <v>3315996.75</v>
      </c>
      <c r="F15" s="71">
        <f t="shared" si="1"/>
        <v>209.53570835087945</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3605754</v>
      </c>
      <c r="E16" s="192">
        <v>4864463.6399999997</v>
      </c>
      <c r="F16" s="71">
        <f t="shared" si="1"/>
        <v>134.90836146891883</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4939299.1900000004</v>
      </c>
      <c r="E17" s="192">
        <v>4997917.8899999997</v>
      </c>
      <c r="F17" s="71">
        <f t="shared" si="1"/>
        <v>101.18678172236817</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3980102.6</v>
      </c>
      <c r="E18" s="192">
        <v>4399500.66</v>
      </c>
      <c r="F18" s="71">
        <f t="shared" si="1"/>
        <v>110.53736805679331</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173643.89000000013</v>
      </c>
      <c r="E19" s="79">
        <f t="shared" si="5"/>
        <v>189303.35999999987</v>
      </c>
      <c r="F19" s="71">
        <f t="shared" si="1"/>
        <v>109.01815203517944</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133201.64000000001</v>
      </c>
      <c r="E20" s="192">
        <v>134980.62</v>
      </c>
      <c r="F20" s="71">
        <f t="shared" si="1"/>
        <v>101.33555412681103</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236850.28</v>
      </c>
      <c r="E21" s="192">
        <v>236850.28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346059.12</v>
      </c>
      <c r="E22" s="192">
        <v>353075.07</v>
      </c>
      <c r="F22" s="71">
        <f t="shared" si="1"/>
        <v>102.02738480060864</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6258.6</v>
      </c>
      <c r="E25" s="192">
        <v>48728.6</v>
      </c>
      <c r="F25" s="71">
        <f t="shared" si="1"/>
        <v>778.58626529894855</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805398.13</v>
      </c>
      <c r="E26" s="192">
        <v>821560.63</v>
      </c>
      <c r="F26" s="71">
        <f t="shared" si="1"/>
        <v>102.00677148331596</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1354123.88</v>
      </c>
      <c r="E28" s="192">
        <v>1405891.84</v>
      </c>
      <c r="F28" s="71">
        <f t="shared" si="1"/>
        <v>103.8229855306887</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232502.06</v>
      </c>
      <c r="E30" s="192">
        <v>232502.06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232502.06</v>
      </c>
      <c r="E34" s="192">
        <v>232502.06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6295.2699999999995</v>
      </c>
      <c r="E35" s="79">
        <f t="shared" si="7"/>
        <v>6035.68</v>
      </c>
      <c r="F35" s="71">
        <f t="shared" si="1"/>
        <v>95.876427857740822</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1297.95</v>
      </c>
      <c r="E36" s="192">
        <v>1297.95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5300</v>
      </c>
      <c r="E38" s="192">
        <v>5300</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302.68</v>
      </c>
      <c r="E40" s="192">
        <v>562.27</v>
      </c>
      <c r="F40" s="71">
        <f t="shared" si="1"/>
        <v>185.7638430025109</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24592.26</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24592.26</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39481.830000000075</v>
      </c>
      <c r="E45" s="79">
        <f t="shared" si="9"/>
        <v>6294.4100000000326</v>
      </c>
      <c r="F45" s="71">
        <f t="shared" si="1"/>
        <v>15.94254876230413</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12504.97</v>
      </c>
      <c r="E47" s="192">
        <v>15104.97</v>
      </c>
      <c r="F47" s="71">
        <f t="shared" si="1"/>
        <v>120.79173320687696</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186558.09</v>
      </c>
      <c r="E48" s="192">
        <v>186558.09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581618.98</v>
      </c>
      <c r="E49" s="192">
        <v>583038.98</v>
      </c>
      <c r="F49" s="71">
        <f t="shared" si="1"/>
        <v>100.24414609028061</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741200.21</v>
      </c>
      <c r="E50" s="192">
        <v>778407.63</v>
      </c>
      <c r="F50" s="71">
        <f t="shared" si="1"/>
        <v>105.01988794633506</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972.0399999999936</v>
      </c>
      <c r="E52" s="79">
        <f t="shared" si="10"/>
        <v>972.0399999999936</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68101.59</v>
      </c>
      <c r="E54" s="192">
        <v>71637.5</v>
      </c>
      <c r="F54" s="71">
        <f t="shared" si="1"/>
        <v>105.19211078625329</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67129.55</v>
      </c>
      <c r="E55" s="192">
        <v>70665.460000000006</v>
      </c>
      <c r="F55" s="71">
        <f t="shared" si="1"/>
        <v>105.2672928687888</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467539.29</v>
      </c>
      <c r="E56" s="79">
        <f t="shared" si="11"/>
        <v>685267.79</v>
      </c>
      <c r="F56" s="71">
        <f t="shared" si="1"/>
        <v>146.56902738591234</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169450.75</v>
      </c>
      <c r="E57" s="192">
        <v>383914.27</v>
      </c>
      <c r="F57" s="71">
        <f t="shared" si="1"/>
        <v>226.56392491623674</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298088.53999999998</v>
      </c>
      <c r="E61" s="192">
        <v>301353.52</v>
      </c>
      <c r="F61" s="71">
        <f t="shared" si="1"/>
        <v>101.09530544179928</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4767511.7399999993</v>
      </c>
      <c r="E69" s="79">
        <f>E70+E82+E88+E119+E135+E147+E165+E171</f>
        <v>6114338.129999999</v>
      </c>
      <c r="F69" s="71">
        <f t="shared" si="1"/>
        <v>128.25009068567076</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837249.95</v>
      </c>
      <c r="E70" s="79">
        <f t="shared" si="12"/>
        <v>1632072.07</v>
      </c>
      <c r="F70" s="71">
        <f t="shared" si="1"/>
        <v>194.93247745192463</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837097.84</v>
      </c>
      <c r="E71" s="79">
        <f t="shared" si="13"/>
        <v>1631788.26</v>
      </c>
      <c r="F71" s="71">
        <f t="shared" si="1"/>
        <v>194.9339948123627</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837058.02</v>
      </c>
      <c r="E73" s="192">
        <v>1631748.44</v>
      </c>
      <c r="F73" s="71">
        <f t="shared" si="1"/>
        <v>194.93851095292055</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39.82</v>
      </c>
      <c r="E75" s="192">
        <v>39.82</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152.11000000000001</v>
      </c>
      <c r="E80" s="192">
        <v>283.81</v>
      </c>
      <c r="F80" s="71">
        <f t="shared" si="1"/>
        <v>186.58207875879296</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1180581.57</v>
      </c>
      <c r="E82" s="79">
        <f>SUM(E83:E85)-E86+E87</f>
        <v>1203157.19</v>
      </c>
      <c r="F82" s="71">
        <f t="shared" si="1"/>
        <v>101.91224567396897</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777.12</v>
      </c>
      <c r="E84" s="192">
        <v>1404.6</v>
      </c>
      <c r="F84" s="71">
        <f t="shared" si="1"/>
        <v>180.74428659666461</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81.150000000000006</v>
      </c>
      <c r="E85" s="192">
        <v>81.150000000000006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1179723.3</v>
      </c>
      <c r="E87" s="192">
        <v>1201671.44</v>
      </c>
      <c r="F87" s="71">
        <f t="shared" si="1"/>
        <v>101.86044812372528</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2528077.5099999998</v>
      </c>
      <c r="E135" s="79">
        <f t="shared" si="21"/>
        <v>2528077.5099999998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2528077.5099999998</v>
      </c>
      <c r="E136" s="79">
        <f t="shared" si="22"/>
        <v>2528077.5099999998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2528077.5099999998</v>
      </c>
      <c r="E140" s="192">
        <v>2528077.5099999998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215663.59000000003</v>
      </c>
      <c r="E147" s="79">
        <f t="shared" si="24"/>
        <v>745161.18000000017</v>
      </c>
      <c r="F147" s="71">
        <f t="shared" si="1"/>
        <v>345.52015942978602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71900.929999999993</v>
      </c>
      <c r="E148" s="192">
        <v>96126.19</v>
      </c>
      <c r="F148" s="71">
        <f t="shared" si="1"/>
        <v>133.69255446348191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1002.86</v>
      </c>
      <c r="E149" s="192">
        <v>1002.86</v>
      </c>
      <c r="F149" s="71">
        <f t="shared" si="1"/>
        <v>100</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592146.30000000005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592146.30000000005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14164.53</v>
      </c>
      <c r="E159" s="192">
        <v>3951.81</v>
      </c>
      <c r="F159" s="71">
        <f t="shared" si="1"/>
        <v>27.899337288282773</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156838.67000000001</v>
      </c>
      <c r="E160" s="192">
        <v>71481.66</v>
      </c>
      <c r="F160" s="71">
        <f t="shared" si="1"/>
        <v>45.576553282427099</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1698.35</v>
      </c>
      <c r="E161" s="192">
        <v>2143.35</v>
      </c>
      <c r="F161" s="71">
        <f t="shared" si="1"/>
        <v>126.20190184590928</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29941.75</v>
      </c>
      <c r="E164" s="192">
        <v>21690.99</v>
      </c>
      <c r="F164" s="71">
        <f t="shared" si="1"/>
        <v>72.44396202626767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5939.12</v>
      </c>
      <c r="E165" s="79">
        <f t="shared" si="26"/>
        <v>5870.18</v>
      </c>
      <c r="F165" s="71">
        <f t="shared" si="1"/>
        <v>98.839221972278722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5939.12</v>
      </c>
      <c r="E167" s="192">
        <v>5870.18</v>
      </c>
      <c r="F167" s="71">
        <f t="shared" si="1"/>
        <v>98.839221972278722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209078656.34999999</v>
      </c>
      <c r="E176" s="79">
        <f>E177+E251</f>
        <v>213022529.82000002</v>
      </c>
      <c r="F176" s="71">
        <f t="shared" si="1"/>
        <v>101.88631089315876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495992.52999999991</v>
      </c>
      <c r="E177" s="79">
        <f>E178+E197+E203+E219+E247+E248</f>
        <v>1829368.13</v>
      </c>
      <c r="F177" s="71">
        <f t="shared" si="1"/>
        <v>368.82977451293476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208391.16999999998</v>
      </c>
      <c r="E178" s="79">
        <f>SUM(E179:E181)+E185+E186+SUM(E194:E196)</f>
        <v>162112.65999999997</v>
      </c>
      <c r="F178" s="71">
        <f t="shared" si="1"/>
        <v>77.792480362771599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82785.36</v>
      </c>
      <c r="E179" s="192">
        <v>90776.639999999999</v>
      </c>
      <c r="F179" s="71">
        <f t="shared" si="1"/>
        <v>109.65301111210968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61930.71</v>
      </c>
      <c r="E180" s="192">
        <v>45500.28</v>
      </c>
      <c r="F180" s="71">
        <f t="shared" si="1"/>
        <v>73.469656653379232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457.49</v>
      </c>
      <c r="E181" s="79">
        <f t="shared" si="28"/>
        <v>5931.2199999999993</v>
      </c>
      <c r="F181" s="71">
        <f t="shared" si="1"/>
        <v>1296.4698681938401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5401.11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457.49</v>
      </c>
      <c r="E184" s="192">
        <v>530.11</v>
      </c>
      <c r="F184" s="71">
        <f t="shared" si="1"/>
        <v>115.87357100701654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535.13</v>
      </c>
      <c r="E194" s="192">
        <v>1043.6199999999999</v>
      </c>
      <c r="F194" s="71">
        <f t="shared" si="1"/>
        <v>195.02177041092816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14000</v>
      </c>
      <c r="E195" s="192">
        <v>15171</v>
      </c>
      <c r="F195" s="71">
        <f t="shared" si="1"/>
        <v>108.36428571428571</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48682.48</v>
      </c>
      <c r="E196" s="192">
        <v>3689.9</v>
      </c>
      <c r="F196" s="71">
        <f t="shared" si="1"/>
        <v>7.5795234753858063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72698.789999999994</v>
      </c>
      <c r="E197" s="79">
        <f>SUM(E198:E202)</f>
        <v>255699.27</v>
      </c>
      <c r="F197" s="71">
        <f t="shared" si="1"/>
        <v>351.72424465386564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72698.789999999994</v>
      </c>
      <c r="E199" s="192">
        <v>255699.27</v>
      </c>
      <c r="F199" s="71">
        <f t="shared" ref="F199:F202" si="30">IF(D199&gt;0,IF(E199/D199&gt;=100,"&gt;&gt;100",E199/D199*100),"-")</f>
        <v>351.72424465386564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214900.94999999998</v>
      </c>
      <c r="E219" s="79">
        <f t="shared" si="34"/>
        <v>1285811.93</v>
      </c>
      <c r="F219" s="71">
        <f t="shared" si="1"/>
        <v>598.32770864903114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214900.94999999998</v>
      </c>
      <c r="E220" s="79">
        <f t="shared" si="35"/>
        <v>1285811.93</v>
      </c>
      <c r="F220" s="71">
        <f t="shared" si="1"/>
        <v>598.32770864903114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1100000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29088.99</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185811.96</v>
      </c>
      <c r="E230" s="192">
        <v>185811.93</v>
      </c>
      <c r="F230" s="71">
        <f t="shared" si="1"/>
        <v>99.999983854645308</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0</v>
      </c>
      <c r="E247" s="192">
        <v>125744.27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1.62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1.62</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208582663.81999999</v>
      </c>
      <c r="E251" s="79">
        <f>+E252+E255-E264+E274+E291</f>
        <v>211193161.69000003</v>
      </c>
      <c r="F251" s="71">
        <f t="shared" si="1"/>
        <v>101.25154115025245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207812590.59999999</v>
      </c>
      <c r="E252" s="79">
        <f>E253-E254</f>
        <v>209358086.89000002</v>
      </c>
      <c r="F252" s="71">
        <f t="shared" si="1"/>
        <v>100.74369713862757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207812756.06999999</v>
      </c>
      <c r="E253" s="192">
        <v>210458252.36000001</v>
      </c>
      <c r="F253" s="71">
        <f t="shared" si="1"/>
        <v>101.27301920249252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165.47</v>
      </c>
      <c r="E254" s="192">
        <v>1100165.47</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547664.60000000009</v>
      </c>
      <c r="E255" s="79">
        <f>E256-E260</f>
        <v>1076541.21</v>
      </c>
      <c r="F255" s="71">
        <f t="shared" si="1"/>
        <v>196.56943501551859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1207292.8600000001</v>
      </c>
      <c r="E256" s="79">
        <f>SUM(E257:E259)</f>
        <v>2361169.33</v>
      </c>
      <c r="F256" s="71">
        <f t="shared" si="1"/>
        <v>195.57552340697185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1207292.8600000001</v>
      </c>
      <c r="E257" s="192">
        <v>1289645.55</v>
      </c>
      <c r="F257" s="71">
        <f t="shared" si="1"/>
        <v>106.82126870194526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1071523.78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659628.26</v>
      </c>
      <c r="E260" s="79">
        <f>SUM(E261:E263)</f>
        <v>1284628.1200000001</v>
      </c>
      <c r="F260" s="71">
        <f t="shared" si="1"/>
        <v>194.75031588246387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651629.61</v>
      </c>
      <c r="E262" s="192">
        <v>1284628.1200000001</v>
      </c>
      <c r="F262" s="71">
        <f t="shared" si="1"/>
        <v>197.1408450883624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7998.65</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216469.5</v>
      </c>
      <c r="E274" s="79">
        <f>SUM(E275:E277)+SUM(E286:E290)</f>
        <v>752663.41</v>
      </c>
      <c r="F274" s="71">
        <f t="shared" si="1"/>
        <v>347.69951886986388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45026.52</v>
      </c>
      <c r="E275" s="192">
        <v>76487.039999999994</v>
      </c>
      <c r="F275" s="71">
        <f t="shared" ref="F275:F290" si="39">IF(D275&gt;0,IF(E275/D275&gt;=100,"&gt;&gt;100",E275/D275*100),"-")</f>
        <v>169.8710893047031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598096.30000000005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5950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592146.30000000005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11447.65</v>
      </c>
      <c r="E286" s="192">
        <v>2151.0100000000002</v>
      </c>
      <c r="F286" s="71">
        <f t="shared" si="39"/>
        <v>18.789969993841531</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156810.06</v>
      </c>
      <c r="E287" s="192">
        <v>71552.47</v>
      </c>
      <c r="F287" s="71">
        <f t="shared" si="39"/>
        <v>45.630025267511535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2612.23</v>
      </c>
      <c r="E288" s="192">
        <v>3803.55</v>
      </c>
      <c r="F288" s="71">
        <f t="shared" si="39"/>
        <v>145.60547884374654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573.04</v>
      </c>
      <c r="E289" s="192">
        <v>573.04</v>
      </c>
      <c r="F289" s="71">
        <f t="shared" si="39"/>
        <v>100</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5939.12</v>
      </c>
      <c r="E291" s="79">
        <f>SUM(E292:E295)</f>
        <v>5870.18</v>
      </c>
      <c r="F291" s="71">
        <f t="shared" si="1"/>
        <v>98.839221972278722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5939.12</v>
      </c>
      <c r="E293" s="192">
        <v>5870.18</v>
      </c>
      <c r="F293" s="71">
        <f t="shared" ref="F293:F295" si="40">IF(D293&gt;0,IF(E293/D293&gt;=100,"&gt;&gt;100",E293/D293*100),"-")</f>
        <v>98.839221972278722</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836981.59</v>
      </c>
      <c r="E297" s="79">
        <f t="shared" si="42"/>
        <v>4512006.59</v>
      </c>
      <c r="F297" s="71">
        <f t="shared" si="1"/>
        <v>539.08074489428134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836981.59</v>
      </c>
      <c r="E298" s="193">
        <v>4512006.59</v>
      </c>
      <c r="F298" s="75">
        <f t="shared" si="1"/>
        <v>539.08074489428134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245382.97</v>
      </c>
      <c r="E302" s="192">
        <v>174705.87</v>
      </c>
      <c r="F302" s="71">
        <f t="shared" si="43"/>
        <v>71.197226930621966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222.37</v>
      </c>
      <c r="E303" s="192">
        <v>592146.30000000005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5939.12</v>
      </c>
      <c r="E305" s="192">
        <v>5870.18</v>
      </c>
      <c r="F305" s="71">
        <f t="shared" si="43"/>
        <v>98.839221972278722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7951.19</v>
      </c>
      <c r="E308" s="192">
        <v>9831.0300000000007</v>
      </c>
      <c r="F308" s="71">
        <f t="shared" si="43"/>
        <v>123.6422472611018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1751</v>
      </c>
      <c r="E309" s="192">
        <v>1781.29</v>
      </c>
      <c r="F309" s="71">
        <f t="shared" si="43"/>
        <v>101.72986864648772</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1170021.1100000001</v>
      </c>
      <c r="E311" s="192">
        <v>1190059.1200000001</v>
      </c>
      <c r="F311" s="71">
        <f t="shared" si="43"/>
        <v>101.71261952701008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1327.23</v>
      </c>
      <c r="E336" s="192">
        <v>106039.97</v>
      </c>
      <c r="F336" s="71">
        <f t="shared" si="43"/>
        <v>7989.5700067056951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207063.94</v>
      </c>
      <c r="E337" s="192">
        <v>56072.69</v>
      </c>
      <c r="F337" s="71">
        <f t="shared" si="43"/>
        <v>27.079891361093583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72698.789999999994</v>
      </c>
      <c r="E339" s="192">
        <v>255699.27</v>
      </c>
      <c r="F339" s="71">
        <f t="shared" si="43"/>
        <v>351.72424465386564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214900.95</v>
      </c>
      <c r="E343" s="192">
        <v>1285811.93</v>
      </c>
      <c r="F343" s="71">
        <f t="shared" si="43"/>
        <v>598.32770864903102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1892.57</v>
      </c>
      <c r="E344" s="192">
        <v>1892.57</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3480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122264.27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833165.81</v>
      </c>
      <c r="E391" s="288">
        <v>2638087.38</v>
      </c>
      <c r="F391" s="263">
        <f t="shared" si="44"/>
        <v>316.63413792747923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3815.78</v>
      </c>
      <c r="E392" s="288">
        <v>5000</v>
      </c>
      <c r="F392" s="263">
        <f t="shared" si="44"/>
        <v>131.03480808642007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1868919.21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3655</v>
      </c>
      <c r="C1" s="268" t="s">
        <v>33</v>
      </c>
      <c r="D1" s="323">
        <v>23</v>
      </c>
      <c r="E1" s="268" t="s">
        <v>56</v>
      </c>
      <c r="F1" s="324" t="s">
        <v>3654</v>
      </c>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329407.03000000003</v>
      </c>
      <c r="E5" s="58">
        <f t="shared" si="0"/>
        <v>397526.48</v>
      </c>
      <c r="F5" s="59">
        <f t="shared" ref="F5:F141" si="1">IF(D5&gt;0,IF(E5/D5&gt;=100,"&gt;&gt;100",E5/D5*100),"-")</f>
        <v>120.67941597967717</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312911.88</v>
      </c>
      <c r="E6" s="60">
        <f t="shared" si="2"/>
        <v>386413.98</v>
      </c>
      <c r="F6" s="45">
        <f t="shared" si="1"/>
        <v>123.48971218350673</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311293.07</v>
      </c>
      <c r="E7" s="194">
        <v>384718.25</v>
      </c>
      <c r="F7" s="45">
        <f t="shared" si="1"/>
        <v>123.58715534528282</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1618.81</v>
      </c>
      <c r="E8" s="194">
        <v>1695.73</v>
      </c>
      <c r="F8" s="45">
        <f t="shared" si="1"/>
        <v>104.75163854930474</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16495.150000000001</v>
      </c>
      <c r="E13" s="60">
        <f t="shared" si="4"/>
        <v>11112.5</v>
      </c>
      <c r="F13" s="45">
        <f t="shared" si="1"/>
        <v>67.36828704194869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16495.150000000001</v>
      </c>
      <c r="E16" s="194">
        <v>11112.5</v>
      </c>
      <c r="F16" s="45">
        <f t="shared" si="1"/>
        <v>67.36828704194869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567151.67999999993</v>
      </c>
      <c r="E28" s="60">
        <f t="shared" si="6"/>
        <v>715339.67</v>
      </c>
      <c r="F28" s="45">
        <f t="shared" si="1"/>
        <v>126.12845826358129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565360.21</v>
      </c>
      <c r="E30" s="194">
        <v>706137.04</v>
      </c>
      <c r="F30" s="45">
        <f t="shared" si="1"/>
        <v>124.90037811468906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1791.47</v>
      </c>
      <c r="E34" s="194">
        <v>9202.6299999999992</v>
      </c>
      <c r="F34" s="45">
        <f t="shared" si="1"/>
        <v>513.69154939798034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866468.74</v>
      </c>
      <c r="E35" s="60">
        <f t="shared" si="7"/>
        <v>555795.30999999994</v>
      </c>
      <c r="F35" s="45">
        <f t="shared" si="1"/>
        <v>64.14487728662894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20422.52</v>
      </c>
      <c r="E43" s="60">
        <f t="shared" si="10"/>
        <v>21121.17</v>
      </c>
      <c r="F43" s="45">
        <f t="shared" si="1"/>
        <v>103.42097841010805</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2112.59</v>
      </c>
      <c r="E47" s="194">
        <v>1168.8</v>
      </c>
      <c r="F47" s="45">
        <f t="shared" si="1"/>
        <v>55.325453590142907</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18309.93</v>
      </c>
      <c r="E48" s="194">
        <v>19952.37</v>
      </c>
      <c r="F48" s="45">
        <f t="shared" si="1"/>
        <v>108.97021452293917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784642.01</v>
      </c>
      <c r="E54" s="60">
        <f t="shared" si="12"/>
        <v>467889.66</v>
      </c>
      <c r="F54" s="45">
        <f t="shared" si="1"/>
        <v>59.630972346229584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784642.01</v>
      </c>
      <c r="E55" s="194">
        <v>467889.66</v>
      </c>
      <c r="F55" s="45">
        <f t="shared" si="1"/>
        <v>59.630972346229584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61404.210000000006</v>
      </c>
      <c r="E61" s="60">
        <f t="shared" si="13"/>
        <v>66784.479999999996</v>
      </c>
      <c r="F61" s="45">
        <f t="shared" si="1"/>
        <v>108.76205393734402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24695.24</v>
      </c>
      <c r="E64" s="194">
        <v>65208.47</v>
      </c>
      <c r="F64" s="45">
        <f t="shared" si="1"/>
        <v>264.05278912049448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36708.97</v>
      </c>
      <c r="E65" s="194">
        <v>1576.01</v>
      </c>
      <c r="F65" s="45">
        <f t="shared" si="1"/>
        <v>4.2932558445524354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45445.86</v>
      </c>
      <c r="E75" s="60">
        <f t="shared" si="15"/>
        <v>40268.01</v>
      </c>
      <c r="F75" s="45">
        <f t="shared" si="1"/>
        <v>88.606552940135813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20978.36</v>
      </c>
      <c r="E76" s="194">
        <v>16521.84</v>
      </c>
      <c r="F76" s="45">
        <f t="shared" si="1"/>
        <v>78.756585357482663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24467.5</v>
      </c>
      <c r="E77" s="194">
        <v>7583.67</v>
      </c>
      <c r="F77" s="45">
        <f t="shared" si="1"/>
        <v>30.994870746909164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c r="E81" s="194">
        <v>16162.5</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450350.94</v>
      </c>
      <c r="E82" s="60">
        <f t="shared" si="16"/>
        <v>2086668.62</v>
      </c>
      <c r="F82" s="45">
        <f t="shared" si="1"/>
        <v>463.34279217891725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13762.49</v>
      </c>
      <c r="E83" s="194">
        <v>18425.2</v>
      </c>
      <c r="F83" s="45">
        <f t="shared" si="1"/>
        <v>133.87984296446356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62220.11</v>
      </c>
      <c r="E84" s="194">
        <v>1677895.56</v>
      </c>
      <c r="F84" s="45">
        <f t="shared" si="1"/>
        <v>2696.7094079390085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2042.86</v>
      </c>
      <c r="E85" s="194">
        <v>4005.18</v>
      </c>
      <c r="F85" s="45">
        <f t="shared" si="1"/>
        <v>196.05748803148529</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77429.63</v>
      </c>
      <c r="E86" s="194">
        <v>72897.320000000007</v>
      </c>
      <c r="F86" s="45">
        <f t="shared" si="1"/>
        <v>94.146543125674242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294895.84999999998</v>
      </c>
      <c r="E88" s="194">
        <v>313445.36</v>
      </c>
      <c r="F88" s="45">
        <f t="shared" si="1"/>
        <v>106.29019024852333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6272.64</v>
      </c>
      <c r="E89" s="60">
        <f t="shared" si="17"/>
        <v>6272.64</v>
      </c>
      <c r="F89" s="45">
        <f t="shared" si="1"/>
        <v>100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6272.64</v>
      </c>
      <c r="E106" s="194">
        <v>6272.64</v>
      </c>
      <c r="F106" s="45">
        <f t="shared" si="1"/>
        <v>100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123868.64</v>
      </c>
      <c r="E107" s="60">
        <f t="shared" si="21"/>
        <v>141829.99</v>
      </c>
      <c r="F107" s="45">
        <f t="shared" si="1"/>
        <v>114.50032066227578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68015.61</v>
      </c>
      <c r="E108" s="194">
        <v>74981.820000000007</v>
      </c>
      <c r="F108" s="45">
        <f t="shared" si="1"/>
        <v>110.24207531182917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55853.03</v>
      </c>
      <c r="E109" s="194">
        <v>66848.17</v>
      </c>
      <c r="F109" s="45">
        <f t="shared" si="1"/>
        <v>119.68584336427226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285507.15000000002</v>
      </c>
      <c r="E114" s="60">
        <f t="shared" si="22"/>
        <v>350229.02</v>
      </c>
      <c r="F114" s="45">
        <f t="shared" si="1"/>
        <v>122.6690890228143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285507.15000000002</v>
      </c>
      <c r="E115" s="60">
        <f t="shared" si="23"/>
        <v>350229.02</v>
      </c>
      <c r="F115" s="45">
        <f t="shared" si="1"/>
        <v>122.6690890228143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280412.01</v>
      </c>
      <c r="E116" s="194">
        <v>346296.25</v>
      </c>
      <c r="F116" s="45">
        <f t="shared" si="1"/>
        <v>123.49551290616974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5095.1400000000003</v>
      </c>
      <c r="E117" s="194">
        <v>3932.77</v>
      </c>
      <c r="F117" s="45">
        <f t="shared" si="1"/>
        <v>77.186691631633281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151867.06</v>
      </c>
      <c r="E129" s="60">
        <f t="shared" si="26"/>
        <v>172641.82</v>
      </c>
      <c r="F129" s="45">
        <f t="shared" si="1"/>
        <v>113.67956948662865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39389.94</v>
      </c>
      <c r="E135" s="194">
        <v>38071.94</v>
      </c>
      <c r="F135" s="45">
        <f t="shared" si="1"/>
        <v>96.653967992842837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14849.4</v>
      </c>
      <c r="E138" s="194">
        <v>14451.95</v>
      </c>
      <c r="F138" s="45">
        <f t="shared" si="1"/>
        <v>97.323460880574302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97627.72</v>
      </c>
      <c r="E140" s="194">
        <v>120117.93</v>
      </c>
      <c r="F140" s="45">
        <f t="shared" si="1"/>
        <v>123.03670514890648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2826339.74</v>
      </c>
      <c r="E141" s="81">
        <f t="shared" si="28"/>
        <v>4466571.5600000005</v>
      </c>
      <c r="F141" s="61">
        <f t="shared" si="1"/>
        <v>158.03378117593181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F1" sqref="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3653</v>
      </c>
      <c r="C1" s="268" t="s">
        <v>33</v>
      </c>
      <c r="D1" s="323">
        <v>23</v>
      </c>
      <c r="E1" s="268" t="s">
        <v>56</v>
      </c>
      <c r="F1" s="324" t="s">
        <v>3654</v>
      </c>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v>0</v>
      </c>
      <c r="E8" s="195">
        <v>0</v>
      </c>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v>0</v>
      </c>
      <c r="E9" s="195">
        <v>0</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v>0</v>
      </c>
      <c r="E13" s="195">
        <v>0</v>
      </c>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v>0</v>
      </c>
      <c r="E15" s="195">
        <v>0</v>
      </c>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v>0</v>
      </c>
      <c r="E31" s="195">
        <v>0</v>
      </c>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28"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3653</v>
      </c>
      <c r="C1" s="268" t="s">
        <v>33</v>
      </c>
      <c r="D1" s="323">
        <v>23</v>
      </c>
      <c r="E1" s="268" t="s">
        <v>56</v>
      </c>
      <c r="F1" s="324" t="s">
        <v>3654</v>
      </c>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495990.91</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7068278.7000000002</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2918680.1400000006</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1691881.01</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901045.85</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14349.58</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26190.74</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119247.39</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165666.49</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299.08</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2146443.59</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1100000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1100000</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903154.97</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5734901.4799999995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2925561.4200000004</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1683889.73</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917476.28</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8875.85</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26190.74</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118738.9</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164495.49</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5894.43</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1963443.11</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29089.02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29089.02</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816807.93</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1829368.1300000008</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1327.23</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1327.23</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1327.23</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1327.23</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v>0</v>
      </c>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1828040.9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160785.43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255699.27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1285811.93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125744.27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8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11</v>
      </c>
      <c r="G3" s="96">
        <f>IF(RefStr!C13&lt;&gt;"",INT(VALUE(MID(RefStr!C13,1,4))),0)</f>
        <v>46076</v>
      </c>
      <c r="H3" s="100">
        <f>IF(RefStr!C13&lt;&gt;"",INT(VALUE(MID(RefStr!C13,6,2))),0)</f>
        <v>25</v>
      </c>
      <c r="I3" s="101">
        <f>RefStr!C10*1</f>
        <v>23</v>
      </c>
      <c r="J3" s="102" t="str">
        <f>RefStr!H7</f>
        <v>DA</v>
      </c>
      <c r="K3" s="100" t="str">
        <f>RefStr!H9</f>
        <v>DA</v>
      </c>
      <c r="L3" s="100" t="str">
        <f>RefStr!H10</f>
        <v>DA</v>
      </c>
      <c r="M3" s="100" t="str">
        <f>RefStr!H8</f>
        <v>DA</v>
      </c>
      <c r="N3" s="100" t="str">
        <f>RefStr!H11</f>
        <v>DA</v>
      </c>
      <c r="O3" s="103">
        <f>RefStr!C6</f>
        <v>31823</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3422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3425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3427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Konjuh</cp:lastModifiedBy>
  <cp:lastPrinted>2026-03-02T07:54:34Z</cp:lastPrinted>
  <dcterms:created xsi:type="dcterms:W3CDTF">2022-04-01T05:14:30Z</dcterms:created>
  <dcterms:modified xsi:type="dcterms:W3CDTF">2026-03-02T08:50:03Z</dcterms:modified>
</cp:coreProperties>
</file>